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vishramdoodnauth/Desktop/"/>
    </mc:Choice>
  </mc:AlternateContent>
  <xr:revisionPtr revIDLastSave="0" documentId="8_{9879EF9D-C60C-0B48-A987-D2055D10BE9F}" xr6:coauthVersionLast="47" xr6:coauthVersionMax="47" xr10:uidLastSave="{00000000-0000-0000-0000-000000000000}"/>
  <bookViews>
    <workbookView xWindow="0" yWindow="760" windowWidth="27480" windowHeight="16420" activeTab="1" xr2:uid="{00000000-000D-0000-FFFF-FFFF00000000}"/>
  </bookViews>
  <sheets>
    <sheet name="PH-UY 2131 Exp 4 Raw Data" sheetId="2" r:id="rId1"/>
    <sheet name="Report"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0" i="3" l="1"/>
  <c r="B250" i="3"/>
  <c r="C246" i="3"/>
  <c r="B246" i="3"/>
  <c r="I107" i="3"/>
  <c r="I106" i="3"/>
  <c r="I105" i="3"/>
  <c r="I104" i="3"/>
  <c r="I97" i="3"/>
  <c r="I96" i="3"/>
  <c r="I95" i="3"/>
  <c r="I94" i="3"/>
  <c r="D133" i="3"/>
  <c r="E122" i="3" l="1"/>
  <c r="C155" i="3" l="1"/>
  <c r="E155" i="3" s="1"/>
  <c r="B143" i="3"/>
  <c r="B163" i="3" s="1"/>
  <c r="C143" i="3"/>
  <c r="D143" i="3"/>
  <c r="E143" i="3"/>
  <c r="F143" i="3"/>
  <c r="B144" i="3"/>
  <c r="B164" i="3" s="1"/>
  <c r="C144" i="3"/>
  <c r="D144" i="3"/>
  <c r="E144" i="3"/>
  <c r="F144" i="3"/>
  <c r="B145" i="3"/>
  <c r="B165" i="3" s="1"/>
  <c r="C145" i="3"/>
  <c r="D145" i="3"/>
  <c r="E145" i="3"/>
  <c r="F145" i="3"/>
  <c r="B146" i="3"/>
  <c r="B166" i="3" s="1"/>
  <c r="C146" i="3"/>
  <c r="D146" i="3"/>
  <c r="E146" i="3"/>
  <c r="C166" i="3" s="1"/>
  <c r="F146" i="3"/>
  <c r="B147" i="3"/>
  <c r="B167" i="3" s="1"/>
  <c r="C147" i="3"/>
  <c r="D147" i="3"/>
  <c r="E147" i="3"/>
  <c r="F147" i="3"/>
  <c r="B148" i="3"/>
  <c r="B168" i="3" s="1"/>
  <c r="C148" i="3"/>
  <c r="D148" i="3"/>
  <c r="E148" i="3"/>
  <c r="F148" i="3"/>
  <c r="B149" i="3"/>
  <c r="B169" i="3" s="1"/>
  <c r="C149" i="3"/>
  <c r="D149" i="3"/>
  <c r="E149" i="3"/>
  <c r="F149" i="3"/>
  <c r="B150" i="3"/>
  <c r="B170" i="3" s="1"/>
  <c r="C150" i="3"/>
  <c r="D150" i="3"/>
  <c r="E150" i="3"/>
  <c r="C170" i="3" s="1"/>
  <c r="F150" i="3"/>
  <c r="B151" i="3"/>
  <c r="B171" i="3" s="1"/>
  <c r="C151" i="3"/>
  <c r="D151" i="3"/>
  <c r="E151" i="3"/>
  <c r="F151" i="3"/>
  <c r="D171" i="3" s="1"/>
  <c r="B152" i="3"/>
  <c r="B172" i="3" s="1"/>
  <c r="C152" i="3"/>
  <c r="D152" i="3"/>
  <c r="E152" i="3"/>
  <c r="F152" i="3"/>
  <c r="B153" i="3"/>
  <c r="B173" i="3" s="1"/>
  <c r="C153" i="3"/>
  <c r="D153" i="3"/>
  <c r="E153" i="3"/>
  <c r="C173" i="3" s="1"/>
  <c r="F153" i="3"/>
  <c r="D200" i="3"/>
  <c r="D208" i="3" s="1"/>
  <c r="D207" i="3"/>
  <c r="I114" i="3"/>
  <c r="I109" i="3"/>
  <c r="I108" i="3"/>
  <c r="I99" i="3"/>
  <c r="I98" i="3"/>
  <c r="C169" i="3" l="1"/>
  <c r="D164" i="3"/>
  <c r="D163" i="3"/>
  <c r="C168" i="3"/>
  <c r="D165" i="3"/>
  <c r="C164" i="3"/>
  <c r="D170" i="3"/>
  <c r="D209" i="3"/>
  <c r="D168" i="3"/>
  <c r="I110" i="3"/>
  <c r="D166" i="3"/>
  <c r="C163" i="3"/>
  <c r="C171" i="3"/>
  <c r="D172" i="3"/>
  <c r="C167" i="3"/>
  <c r="D169" i="3"/>
  <c r="C172" i="3"/>
  <c r="D167" i="3"/>
  <c r="C165" i="3"/>
  <c r="D173" i="3"/>
  <c r="I100" i="3"/>
  <c r="I113" i="3" s="1"/>
  <c r="F2" i="3" l="1"/>
  <c r="F1" i="3"/>
  <c r="C30" i="3" l="1"/>
  <c r="E30" i="3" s="1"/>
  <c r="D20" i="3"/>
  <c r="D21" i="3"/>
  <c r="D22" i="3"/>
  <c r="D23" i="3"/>
  <c r="D24" i="3"/>
  <c r="D25" i="3"/>
  <c r="D26" i="3"/>
  <c r="D27" i="3"/>
  <c r="D28" i="3"/>
  <c r="D19" i="3"/>
  <c r="C20" i="3"/>
  <c r="C21" i="3"/>
  <c r="C22" i="3"/>
  <c r="C23" i="3"/>
  <c r="C24" i="3"/>
  <c r="C25" i="3"/>
  <c r="C26" i="3"/>
  <c r="C27" i="3"/>
  <c r="C28" i="3"/>
  <c r="C19" i="3"/>
  <c r="B20" i="3"/>
  <c r="E20" i="3" s="1"/>
  <c r="B78" i="3" s="1"/>
  <c r="B21" i="3"/>
  <c r="E21" i="3" s="1"/>
  <c r="B79" i="3" s="1"/>
  <c r="B22" i="3"/>
  <c r="E22" i="3" s="1"/>
  <c r="B80" i="3" s="1"/>
  <c r="B23" i="3"/>
  <c r="E23" i="3" s="1"/>
  <c r="B81" i="3" s="1"/>
  <c r="B24" i="3"/>
  <c r="E24" i="3" s="1"/>
  <c r="B82" i="3" s="1"/>
  <c r="B25" i="3"/>
  <c r="E25" i="3" s="1"/>
  <c r="B83" i="3" s="1"/>
  <c r="B26" i="3"/>
  <c r="E26" i="3" s="1"/>
  <c r="B84" i="3" s="1"/>
  <c r="B27" i="3"/>
  <c r="E27" i="3" s="1"/>
  <c r="B85" i="3" s="1"/>
  <c r="B28" i="3"/>
  <c r="E28" i="3" s="1"/>
  <c r="B86" i="3" s="1"/>
  <c r="B19" i="3"/>
  <c r="E19" i="3" s="1"/>
  <c r="D79" i="3" l="1"/>
  <c r="C79" i="3"/>
  <c r="C85" i="3"/>
  <c r="D85" i="3"/>
  <c r="D78" i="3"/>
  <c r="C78" i="3"/>
  <c r="C86" i="3"/>
  <c r="D86" i="3"/>
  <c r="C84" i="3"/>
  <c r="D84" i="3"/>
  <c r="C83" i="3"/>
  <c r="D83" i="3"/>
  <c r="C82" i="3"/>
  <c r="D82" i="3"/>
  <c r="D81" i="3"/>
  <c r="C81" i="3"/>
  <c r="D80" i="3"/>
  <c r="C80" i="3"/>
  <c r="F19" i="3"/>
  <c r="F25" i="3"/>
  <c r="F24" i="3"/>
  <c r="F23" i="3"/>
  <c r="G20" i="3"/>
  <c r="E78" i="3" s="1"/>
  <c r="F21" i="3"/>
  <c r="G26" i="3"/>
  <c r="E84" i="3" s="1"/>
  <c r="F22" i="3"/>
  <c r="F20" i="3"/>
  <c r="F27" i="3"/>
  <c r="F26" i="3"/>
  <c r="G23" i="3"/>
  <c r="E81" i="3" s="1"/>
  <c r="G21" i="3"/>
  <c r="E79" i="3" s="1"/>
  <c r="F28" i="3"/>
  <c r="G28" i="3"/>
  <c r="E86" i="3" s="1"/>
  <c r="G27" i="3"/>
  <c r="E85" i="3" s="1"/>
  <c r="G22" i="3"/>
  <c r="E80" i="3" s="1"/>
  <c r="G25" i="3"/>
  <c r="E83" i="3" s="1"/>
  <c r="G24" i="3"/>
  <c r="E82" i="3" s="1"/>
  <c r="G19" i="3"/>
  <c r="E77" i="3" s="1"/>
  <c r="G77" i="3" s="1"/>
  <c r="G78" i="3" l="1"/>
  <c r="F78" i="3"/>
  <c r="G86" i="3"/>
  <c r="F86" i="3"/>
  <c r="G81" i="3"/>
  <c r="F81" i="3"/>
  <c r="G82" i="3"/>
  <c r="F82" i="3"/>
  <c r="G83" i="3"/>
  <c r="F83" i="3"/>
  <c r="G80" i="3"/>
  <c r="F80" i="3"/>
  <c r="G85" i="3"/>
  <c r="F85" i="3"/>
  <c r="F79" i="3"/>
  <c r="G79" i="3"/>
  <c r="G84" i="3"/>
  <c r="F84" i="3"/>
  <c r="F77" i="3"/>
  <c r="B77" i="3"/>
  <c r="D77" i="3" s="1"/>
  <c r="C66" i="3" a="1"/>
  <c r="C77" i="3" l="1"/>
  <c r="F117" i="3" s="1" a="1"/>
  <c r="D66" i="3"/>
  <c r="C66" i="3"/>
  <c r="D67" i="3"/>
  <c r="C67" i="3"/>
  <c r="C117" i="3" l="1" a="1"/>
  <c r="C117" i="3" s="1"/>
  <c r="F118" i="3"/>
  <c r="G117" i="3"/>
  <c r="F117" i="3"/>
  <c r="G118" i="3"/>
  <c r="D117" i="3" l="1"/>
  <c r="C118" i="3"/>
  <c r="D118" i="3"/>
</calcChain>
</file>

<file path=xl/sharedStrings.xml><?xml version="1.0" encoding="utf-8"?>
<sst xmlns="http://schemas.openxmlformats.org/spreadsheetml/2006/main" count="179" uniqueCount="145">
  <si>
    <t>Part A: Snell's Law</t>
  </si>
  <si>
    <t>Part B: Brewster's Law</t>
  </si>
  <si>
    <t>Trial</t>
  </si>
  <si>
    <t>θ°</t>
  </si>
  <si>
    <r>
      <t>q</t>
    </r>
    <r>
      <rPr>
        <vertAlign val="subscript"/>
        <sz val="11"/>
        <color theme="1"/>
        <rFont val="Symbol"/>
        <family val="1"/>
        <charset val="2"/>
      </rPr>
      <t>B</t>
    </r>
    <r>
      <rPr>
        <sz val="11"/>
        <color theme="1"/>
        <rFont val="Symbol"/>
        <family val="1"/>
        <charset val="2"/>
      </rPr>
      <t xml:space="preserve">, </t>
    </r>
    <r>
      <rPr>
        <sz val="11"/>
        <color theme="1"/>
        <rFont val="Calibri"/>
        <family val="2"/>
        <scheme val="major"/>
      </rPr>
      <t>rad.</t>
    </r>
    <r>
      <rPr>
        <sz val="11"/>
        <color theme="1"/>
        <rFont val="Symbol"/>
        <family val="1"/>
        <charset val="2"/>
      </rPr>
      <t>=</t>
    </r>
  </si>
  <si>
    <r>
      <t>q</t>
    </r>
    <r>
      <rPr>
        <vertAlign val="subscript"/>
        <sz val="11"/>
        <color theme="1"/>
        <rFont val="Symbol"/>
        <family val="1"/>
        <charset val="2"/>
      </rPr>
      <t>B</t>
    </r>
    <r>
      <rPr>
        <sz val="11"/>
        <color theme="1"/>
        <rFont val="Symbol"/>
        <family val="1"/>
        <charset val="2"/>
      </rPr>
      <t>,</t>
    </r>
    <r>
      <rPr>
        <vertAlign val="subscript"/>
        <sz val="11"/>
        <color theme="1"/>
        <rFont val="Symbol"/>
        <family val="1"/>
        <charset val="2"/>
      </rPr>
      <t xml:space="preserve"> </t>
    </r>
    <r>
      <rPr>
        <sz val="11"/>
        <color theme="1"/>
        <rFont val="Calibri"/>
        <family val="2"/>
        <scheme val="major"/>
      </rPr>
      <t xml:space="preserve">deg. </t>
    </r>
    <r>
      <rPr>
        <sz val="11"/>
        <color theme="1"/>
        <rFont val="Symbol"/>
        <family val="1"/>
        <charset val="2"/>
      </rPr>
      <t>=</t>
    </r>
  </si>
  <si>
    <t>of 20 points</t>
  </si>
  <si>
    <t>Analysis</t>
  </si>
  <si>
    <t xml:space="preserve">LINEST DATA for zero intercept </t>
  </si>
  <si>
    <t xml:space="preserve">LINEST DATA for free intercept </t>
  </si>
  <si>
    <t>Slope</t>
  </si>
  <si>
    <t>Intercept</t>
  </si>
  <si>
    <t>Value</t>
  </si>
  <si>
    <t>Uncertainty</t>
  </si>
  <si>
    <t>Final Results</t>
  </si>
  <si>
    <t>Conclusion</t>
  </si>
  <si>
    <t>Arrow</t>
  </si>
  <si>
    <t>Reflected beam</t>
  </si>
  <si>
    <t>Refracted beam</t>
  </si>
  <si>
    <t>slope</t>
  </si>
  <si>
    <r>
      <t>I</t>
    </r>
    <r>
      <rPr>
        <vertAlign val="subscript"/>
        <sz val="11"/>
        <color theme="1"/>
        <rFont val="Calibri"/>
        <family val="2"/>
      </rPr>
      <t>b</t>
    </r>
    <r>
      <rPr>
        <sz val="11"/>
        <color theme="1"/>
        <rFont val="Calibri"/>
        <family val="2"/>
      </rPr>
      <t>(I</t>
    </r>
    <r>
      <rPr>
        <vertAlign val="subscript"/>
        <sz val="11"/>
        <color theme="1"/>
        <rFont val="Calibri"/>
        <family val="2"/>
      </rPr>
      <t>block</t>
    </r>
    <r>
      <rPr>
        <sz val="11"/>
        <color theme="1"/>
        <rFont val="Calibri"/>
        <family val="2"/>
      </rPr>
      <t>), A</t>
    </r>
  </si>
  <si>
    <r>
      <t>ΔI</t>
    </r>
    <r>
      <rPr>
        <vertAlign val="subscript"/>
        <sz val="11"/>
        <color theme="1"/>
        <rFont val="Calibri"/>
        <family val="2"/>
      </rPr>
      <t>b</t>
    </r>
    <r>
      <rPr>
        <sz val="11"/>
        <color theme="1"/>
        <rFont val="Calibri"/>
        <family val="2"/>
      </rPr>
      <t>, A</t>
    </r>
  </si>
  <si>
    <r>
      <t>I</t>
    </r>
    <r>
      <rPr>
        <vertAlign val="subscript"/>
        <sz val="11"/>
        <color theme="1"/>
        <rFont val="Calibri"/>
        <family val="2"/>
      </rPr>
      <t>ub</t>
    </r>
    <r>
      <rPr>
        <sz val="11"/>
        <color theme="1"/>
        <rFont val="Calibri"/>
        <family val="2"/>
      </rPr>
      <t>(I</t>
    </r>
    <r>
      <rPr>
        <vertAlign val="subscript"/>
        <sz val="11"/>
        <color theme="1"/>
        <rFont val="Calibri"/>
        <family val="2"/>
      </rPr>
      <t>unblock</t>
    </r>
    <r>
      <rPr>
        <sz val="11"/>
        <color theme="1"/>
        <rFont val="Calibri"/>
        <family val="2"/>
      </rPr>
      <t>), A</t>
    </r>
  </si>
  <si>
    <r>
      <t>ΔI</t>
    </r>
    <r>
      <rPr>
        <vertAlign val="subscript"/>
        <sz val="11"/>
        <color theme="1"/>
        <rFont val="Calibri"/>
        <family val="2"/>
      </rPr>
      <t>ub</t>
    </r>
    <r>
      <rPr>
        <sz val="11"/>
        <color theme="1"/>
        <rFont val="Calibri"/>
        <family val="2"/>
      </rPr>
      <t>, A</t>
    </r>
  </si>
  <si>
    <t>intercept</t>
  </si>
  <si>
    <t>of 10 points</t>
  </si>
  <si>
    <t>PH-UY 2131</t>
  </si>
  <si>
    <t>Total Grade</t>
  </si>
  <si>
    <t>Reflection, Refraction and Polarization of Light</t>
  </si>
  <si>
    <t>of  85</t>
  </si>
  <si>
    <t>Examine the error bars on the points in the plot. Error bars reflect the random uncertainties in the individual points. Discuss below what factors affect the uncertainties in horizontal (angle) values.</t>
  </si>
  <si>
    <t xml:space="preserve">State the objectives of the experiment. Use your own words and briefly explain the objectives as you understand them. </t>
  </si>
  <si>
    <t xml:space="preserve"> Model</t>
  </si>
  <si>
    <t>The model for the experiment is a mathematical representation of a system of ideas that lead to achieving the objectives. It is not a procedure for the experiment. It should include important steps in achieving the objectives along with required formulas. State what you measured and show how the model provided you the means to find the objectives. Instead of showing formulas, you may indicate formula numbers in the manual or row numbers in the template that contain formulas you need.</t>
  </si>
  <si>
    <t xml:space="preserve">Exp 4 </t>
  </si>
  <si>
    <t>Initial data(Part B)</t>
  </si>
  <si>
    <t>Initial data(Part A)</t>
  </si>
  <si>
    <t xml:space="preserve">Angles, degrees </t>
  </si>
  <si>
    <t>Angular positions, degrees</t>
  </si>
  <si>
    <r>
      <rPr>
        <sz val="10"/>
        <color theme="1"/>
        <rFont val="Calibri"/>
        <family val="2"/>
      </rPr>
      <t>Uncertainty , Δ</t>
    </r>
    <r>
      <rPr>
        <i/>
        <sz val="10"/>
        <color theme="1"/>
        <rFont val="Segoe UI"/>
        <family val="2"/>
      </rPr>
      <t>θ =</t>
    </r>
  </si>
  <si>
    <r>
      <rPr>
        <b/>
        <i/>
        <sz val="10"/>
        <color theme="1"/>
        <rFont val="Segoe UI"/>
        <family val="2"/>
      </rPr>
      <t>Provide calculation of the angle of refraction for one trial and highlight the value in the table with pink color. Draw a ray diagram showing light beams, the rotating table dial, and indicate the angles of incidence, refraction and reflection.</t>
    </r>
    <r>
      <rPr>
        <b/>
        <i/>
        <sz val="11"/>
        <color theme="1"/>
        <rFont val="Calibri"/>
        <family val="2"/>
        <scheme val="minor"/>
      </rPr>
      <t xml:space="preserve"> </t>
    </r>
  </si>
  <si>
    <t xml:space="preserve"> Place a best-fit line with a free intercept and its equation on the plot.  What slope and intercept do you expect? Comment about  how any misalignment of the beam or the rotation table might affect the slope or the intercept. </t>
  </si>
  <si>
    <t>Based on your answer, comment about integrity of the initial data, whether you believe that some of the values were blunders. You may correct the blunders in your original data file and run the template again. Highlight your data above where such blunders were corrected or eliminated. Explain why any data values were changed or removed.</t>
  </si>
  <si>
    <t>deg.    =</t>
  </si>
  <si>
    <t xml:space="preserve">rad </t>
  </si>
  <si>
    <r>
      <rPr>
        <sz val="11"/>
        <color theme="1"/>
        <rFont val="Calibri"/>
        <family val="2"/>
      </rPr>
      <t>θ</t>
    </r>
    <r>
      <rPr>
        <i/>
        <vertAlign val="subscript"/>
        <sz val="11"/>
        <color theme="1"/>
        <rFont val="Calibri"/>
        <family val="2"/>
      </rPr>
      <t>2</t>
    </r>
    <r>
      <rPr>
        <i/>
        <sz val="11"/>
        <color theme="1"/>
        <rFont val="Calibri"/>
        <family val="2"/>
      </rPr>
      <t>, rad.</t>
    </r>
  </si>
  <si>
    <r>
      <rPr>
        <sz val="11"/>
        <color theme="1"/>
        <rFont val="Calibri"/>
        <family val="2"/>
      </rPr>
      <t>θ</t>
    </r>
    <r>
      <rPr>
        <i/>
        <vertAlign val="subscript"/>
        <sz val="11"/>
        <color theme="1"/>
        <rFont val="Calibri"/>
        <family val="2"/>
      </rPr>
      <t xml:space="preserve">1 </t>
    </r>
    <r>
      <rPr>
        <i/>
        <sz val="11"/>
        <color theme="1"/>
        <rFont val="Calibri"/>
        <family val="2"/>
      </rPr>
      <t>, rad.</t>
    </r>
  </si>
  <si>
    <r>
      <t>sin</t>
    </r>
    <r>
      <rPr>
        <sz val="11"/>
        <color theme="1"/>
        <rFont val="Calibri"/>
        <family val="2"/>
      </rPr>
      <t>θ</t>
    </r>
    <r>
      <rPr>
        <i/>
        <vertAlign val="subscript"/>
        <sz val="11"/>
        <color theme="1"/>
        <rFont val="Calibri"/>
        <family val="2"/>
      </rPr>
      <t>2</t>
    </r>
  </si>
  <si>
    <r>
      <t>sin</t>
    </r>
    <r>
      <rPr>
        <sz val="11"/>
        <color theme="1"/>
        <rFont val="Calibri"/>
        <family val="2"/>
      </rPr>
      <t>θ</t>
    </r>
    <r>
      <rPr>
        <i/>
        <vertAlign val="subscript"/>
        <sz val="11"/>
        <color theme="1"/>
        <rFont val="Calibri"/>
        <family val="2"/>
      </rPr>
      <t xml:space="preserve">1 </t>
    </r>
  </si>
  <si>
    <t>Best Estimate Values (Part A)</t>
  </si>
  <si>
    <r>
      <t>Δsin</t>
    </r>
    <r>
      <rPr>
        <sz val="11"/>
        <color theme="1"/>
        <rFont val="Calibri"/>
        <family val="2"/>
      </rPr>
      <t>θ</t>
    </r>
    <r>
      <rPr>
        <i/>
        <vertAlign val="subscript"/>
        <sz val="11"/>
        <color theme="1"/>
        <rFont val="Calibri"/>
        <family val="2"/>
      </rPr>
      <t xml:space="preserve">1 </t>
    </r>
    <r>
      <rPr>
        <i/>
        <sz val="11"/>
        <color theme="1"/>
        <rFont val="Calibri"/>
        <family val="2"/>
      </rPr>
      <t>=cos</t>
    </r>
    <r>
      <rPr>
        <sz val="11"/>
        <color theme="1"/>
        <rFont val="Calibri"/>
        <family val="2"/>
      </rPr>
      <t>(θ</t>
    </r>
    <r>
      <rPr>
        <vertAlign val="subscript"/>
        <sz val="11"/>
        <color theme="1"/>
        <rFont val="Calibri"/>
        <family val="2"/>
      </rPr>
      <t>1</t>
    </r>
    <r>
      <rPr>
        <sz val="11"/>
        <color theme="1"/>
        <rFont val="Calibri"/>
        <family val="2"/>
      </rPr>
      <t>)Δθ</t>
    </r>
  </si>
  <si>
    <r>
      <t>Δsin</t>
    </r>
    <r>
      <rPr>
        <sz val="11"/>
        <color theme="1"/>
        <rFont val="Calibri"/>
        <family val="2"/>
      </rPr>
      <t>θ</t>
    </r>
    <r>
      <rPr>
        <i/>
        <vertAlign val="subscript"/>
        <sz val="11"/>
        <color theme="1"/>
        <rFont val="Calibri"/>
        <family val="2"/>
      </rPr>
      <t>2</t>
    </r>
    <r>
      <rPr>
        <i/>
        <sz val="11"/>
        <color theme="1"/>
        <rFont val="Calibri"/>
        <family val="2"/>
      </rPr>
      <t>= cos</t>
    </r>
    <r>
      <rPr>
        <sz val="11"/>
        <color theme="1"/>
        <rFont val="Calibri"/>
        <family val="2"/>
      </rPr>
      <t>(θ</t>
    </r>
    <r>
      <rPr>
        <vertAlign val="subscript"/>
        <sz val="11"/>
        <color theme="1"/>
        <rFont val="Calibri"/>
        <family val="2"/>
      </rPr>
      <t>2</t>
    </r>
    <r>
      <rPr>
        <sz val="11"/>
        <color theme="1"/>
        <rFont val="Calibri"/>
        <family val="2"/>
      </rPr>
      <t>)Δθ</t>
    </r>
    <r>
      <rPr>
        <i/>
        <sz val="11"/>
        <color theme="1"/>
        <rFont val="Calibri"/>
        <family val="2"/>
      </rPr>
      <t xml:space="preserve"> </t>
    </r>
  </si>
  <si>
    <r>
      <t>Provide calculation for Δsin</t>
    </r>
    <r>
      <rPr>
        <b/>
        <sz val="10"/>
        <color theme="1"/>
        <rFont val="Segoe UI"/>
        <family val="2"/>
      </rPr>
      <t>θ</t>
    </r>
    <r>
      <rPr>
        <b/>
        <i/>
        <sz val="10"/>
        <color theme="1"/>
        <rFont val="Segoe UI"/>
        <family val="2"/>
      </rPr>
      <t xml:space="preserve">  for one angle and highlight the value in the table.</t>
    </r>
  </si>
  <si>
    <t>steepest</t>
  </si>
  <si>
    <t>x1=</t>
  </si>
  <si>
    <t>y1=</t>
  </si>
  <si>
    <t>x2=</t>
  </si>
  <si>
    <t>y2=</t>
  </si>
  <si>
    <t>Δx</t>
  </si>
  <si>
    <t>Δy</t>
  </si>
  <si>
    <t>m, steep</t>
  </si>
  <si>
    <t>b, steep</t>
  </si>
  <si>
    <t>shallowest</t>
  </si>
  <si>
    <t>m, shallow</t>
  </si>
  <si>
    <t>b, shallow</t>
  </si>
  <si>
    <t>delta m,err</t>
  </si>
  <si>
    <t>delta b,err</t>
  </si>
  <si>
    <t>Error Evaluation (Part A)</t>
  </si>
  <si>
    <t>Uncertainty due to LINEST</t>
  </si>
  <si>
    <t>Uncertainty due to error bars</t>
  </si>
  <si>
    <t xml:space="preserve"> Objectives</t>
  </si>
  <si>
    <t>The first component of the uncertainty is the uncertainty calculated by LINEST. Type the selected value and the units into the designated cells.</t>
  </si>
  <si>
    <t>Comment about the integrity of the raw data, whether you believe that some of the values were blunders, and mark corresponding data with pink color if such blunders were corrected or eliminated.</t>
  </si>
  <si>
    <r>
      <rPr>
        <b/>
        <sz val="12"/>
        <color theme="1"/>
        <rFont val="Calibri"/>
        <family val="2"/>
      </rPr>
      <t>θ</t>
    </r>
    <r>
      <rPr>
        <b/>
        <i/>
        <sz val="12"/>
        <color theme="1"/>
        <rFont val="Calibri"/>
        <family val="2"/>
      </rPr>
      <t>°</t>
    </r>
  </si>
  <si>
    <r>
      <t>I, A= I</t>
    </r>
    <r>
      <rPr>
        <b/>
        <i/>
        <vertAlign val="subscript"/>
        <sz val="11"/>
        <color theme="1"/>
        <rFont val="Calibri"/>
        <family val="2"/>
        <scheme val="major"/>
      </rPr>
      <t>ub</t>
    </r>
    <r>
      <rPr>
        <b/>
        <i/>
        <sz val="11"/>
        <color theme="1"/>
        <rFont val="Calibri"/>
        <family val="2"/>
        <scheme val="major"/>
      </rPr>
      <t>-I</t>
    </r>
    <r>
      <rPr>
        <b/>
        <i/>
        <vertAlign val="subscript"/>
        <sz val="11"/>
        <color theme="1"/>
        <rFont val="Calibri"/>
        <family val="2"/>
        <scheme val="major"/>
      </rPr>
      <t>b</t>
    </r>
  </si>
  <si>
    <r>
      <t>ΔI, A = sqrt[(Δ I</t>
    </r>
    <r>
      <rPr>
        <b/>
        <i/>
        <vertAlign val="subscript"/>
        <sz val="10"/>
        <color theme="1"/>
        <rFont val="Calibri"/>
        <family val="2"/>
        <scheme val="major"/>
      </rPr>
      <t>ub</t>
    </r>
    <r>
      <rPr>
        <b/>
        <i/>
        <sz val="10"/>
        <color theme="1"/>
        <rFont val="Calibri"/>
        <family val="2"/>
        <scheme val="major"/>
      </rPr>
      <t>)</t>
    </r>
    <r>
      <rPr>
        <b/>
        <i/>
        <vertAlign val="superscript"/>
        <sz val="10"/>
        <color theme="1"/>
        <rFont val="Calibri"/>
        <family val="2"/>
        <scheme val="major"/>
      </rPr>
      <t>2</t>
    </r>
    <r>
      <rPr>
        <b/>
        <i/>
        <sz val="10"/>
        <color theme="1"/>
        <rFont val="Calibri"/>
        <family val="2"/>
        <scheme val="major"/>
      </rPr>
      <t>+(ΔI</t>
    </r>
    <r>
      <rPr>
        <b/>
        <i/>
        <vertAlign val="subscript"/>
        <sz val="10"/>
        <color theme="1"/>
        <rFont val="Calibri"/>
        <family val="2"/>
        <scheme val="major"/>
      </rPr>
      <t>b</t>
    </r>
    <r>
      <rPr>
        <b/>
        <i/>
        <sz val="10"/>
        <color theme="1"/>
        <rFont val="Calibri"/>
        <family val="2"/>
        <scheme val="major"/>
      </rPr>
      <t>)</t>
    </r>
    <r>
      <rPr>
        <b/>
        <i/>
        <vertAlign val="superscript"/>
        <sz val="10"/>
        <color theme="1"/>
        <rFont val="Calibri"/>
        <family val="2"/>
        <scheme val="major"/>
      </rPr>
      <t>2</t>
    </r>
    <r>
      <rPr>
        <b/>
        <i/>
        <sz val="10"/>
        <color theme="1"/>
        <rFont val="Calibri"/>
        <family val="2"/>
        <scheme val="major"/>
      </rPr>
      <t>]</t>
    </r>
  </si>
  <si>
    <t>Best Estimate Value and Error Evaluation (Part B)</t>
  </si>
  <si>
    <r>
      <t>Considering these uncertainties, estimate the uncertainty ∆θ</t>
    </r>
    <r>
      <rPr>
        <b/>
        <i/>
        <vertAlign val="subscript"/>
        <sz val="10"/>
        <color theme="1"/>
        <rFont val="Segoe UI"/>
        <family val="2"/>
      </rPr>
      <t>B</t>
    </r>
    <r>
      <rPr>
        <b/>
        <i/>
        <sz val="10"/>
        <color theme="1"/>
        <rFont val="Segoe UI"/>
        <family val="2"/>
      </rPr>
      <t xml:space="preserve"> and enter the value in degrees to the cell below.</t>
    </r>
  </si>
  <si>
    <t xml:space="preserve">In addition to random uncertainties, there may be a systematic uncertainty that couls cause the entire curve to be shifted one way or another. Discuss below what factors might cause a systematic error in the curve and estimate the correction. </t>
  </si>
  <si>
    <r>
      <t>Dq</t>
    </r>
    <r>
      <rPr>
        <i/>
        <vertAlign val="subscript"/>
        <sz val="11"/>
        <color theme="1"/>
        <rFont val="Symbol"/>
        <family val="1"/>
        <charset val="2"/>
      </rPr>
      <t>B</t>
    </r>
    <r>
      <rPr>
        <i/>
        <sz val="11"/>
        <color theme="1"/>
        <rFont val="Symbol"/>
        <family val="1"/>
        <charset val="2"/>
      </rPr>
      <t>,</t>
    </r>
    <r>
      <rPr>
        <i/>
        <vertAlign val="subscript"/>
        <sz val="11"/>
        <color theme="1"/>
        <rFont val="Symbol"/>
        <family val="1"/>
        <charset val="2"/>
      </rPr>
      <t xml:space="preserve"> </t>
    </r>
    <r>
      <rPr>
        <i/>
        <sz val="11"/>
        <color theme="1"/>
        <rFont val="Calibri"/>
        <family val="2"/>
        <scheme val="major"/>
      </rPr>
      <t>rad.</t>
    </r>
    <r>
      <rPr>
        <i/>
        <sz val="11"/>
        <color theme="1"/>
        <rFont val="Symbol"/>
        <family val="1"/>
        <charset val="2"/>
      </rPr>
      <t>=</t>
    </r>
  </si>
  <si>
    <r>
      <t>Dq</t>
    </r>
    <r>
      <rPr>
        <i/>
        <vertAlign val="subscript"/>
        <sz val="11"/>
        <color theme="1"/>
        <rFont val="Symbol"/>
        <family val="1"/>
        <charset val="2"/>
      </rPr>
      <t>B</t>
    </r>
    <r>
      <rPr>
        <i/>
        <sz val="11"/>
        <color theme="1"/>
        <rFont val="Symbol"/>
        <family val="1"/>
        <charset val="2"/>
      </rPr>
      <t>,</t>
    </r>
    <r>
      <rPr>
        <i/>
        <vertAlign val="subscript"/>
        <sz val="11"/>
        <color theme="1"/>
        <rFont val="Symbol"/>
        <family val="1"/>
        <charset val="2"/>
      </rPr>
      <t xml:space="preserve"> </t>
    </r>
    <r>
      <rPr>
        <i/>
        <sz val="11"/>
        <color theme="1"/>
        <rFont val="Calibri"/>
        <family val="2"/>
        <scheme val="major"/>
      </rPr>
      <t xml:space="preserve">deg. </t>
    </r>
    <r>
      <rPr>
        <i/>
        <sz val="11"/>
        <color theme="1"/>
        <rFont val="Symbol"/>
        <family val="1"/>
        <charset val="2"/>
      </rPr>
      <t>=</t>
    </r>
  </si>
  <si>
    <t>of 35 points</t>
  </si>
  <si>
    <t>Comparison Chart</t>
  </si>
  <si>
    <t>of 8 points</t>
  </si>
  <si>
    <t xml:space="preserve">Accuracy </t>
  </si>
  <si>
    <t>of 5 points</t>
  </si>
  <si>
    <t xml:space="preserve">Precision </t>
  </si>
  <si>
    <t>of 7 points</t>
  </si>
  <si>
    <t>Accuracy and precision analysis. Systematic errors.</t>
  </si>
  <si>
    <t>Questions</t>
  </si>
  <si>
    <t xml:space="preserve">Include a single comparison charts that displays the ranges of possible values for the index of refraction obtained in each part of the experiment.  </t>
  </si>
  <si>
    <t xml:space="preserve">State whether the values match within the ranges of possible values.  Explain your decisions. </t>
  </si>
  <si>
    <t xml:space="preserve">State if the results are precise and mention the reasons for your decisions. Analyze which measurement contributed to the uncertainty for each result most. Which result is found with better precision, in part A or Part B? What is the reason for that? </t>
  </si>
  <si>
    <t xml:space="preserve">The ranges of possible vallues may match not because the precision is unrealistically high (that is the fractional uncertainty is too low to be true), or because you incurred systematic errors during measurements. On the other hand, the results may match because the precision is very low and error bars are therefore very large.  Analyze which situation is probable for your results. Do you think that some uncertainties are not accounted for in the data processing? Do you think that uncertainties of some measurements were under- or overestimated? Do you think you have encountered systematic errors in your measurements? Speculate about possible sources of those and state if they manifested themselves in the experiment. Provide detailed analysis.    </t>
  </si>
  <si>
    <t xml:space="preserve">For parts A and B,  present the ranges of possible values and fractional uncertainties for the index of refraction. Use the convention specified in the “Representing Final Results” section of the “Error Analysis” manual. Include an expected value that could be found on internet. Bear in mind that there are different standard values available in the internet. Present as many as you find, and report the sources for those references.  </t>
  </si>
  <si>
    <t xml:space="preserve">Which method of measuring the index of refraction is better suited in your opinion, that based on Snell's Law, or on Brewster's angle? Explain your answer.  </t>
  </si>
  <si>
    <r>
      <t>The plot is the dependence of sinθ</t>
    </r>
    <r>
      <rPr>
        <b/>
        <i/>
        <vertAlign val="subscript"/>
        <sz val="10"/>
        <color theme="1"/>
        <rFont val="Segoe UI"/>
        <family val="2"/>
      </rPr>
      <t>1</t>
    </r>
    <r>
      <rPr>
        <b/>
        <i/>
        <sz val="10"/>
        <color theme="1"/>
        <rFont val="Segoe UI"/>
        <family val="2"/>
      </rPr>
      <t xml:space="preserve"> on sinθ</t>
    </r>
    <r>
      <rPr>
        <b/>
        <i/>
        <vertAlign val="subscript"/>
        <sz val="10"/>
        <color theme="1"/>
        <rFont val="Segoe UI"/>
        <family val="2"/>
      </rPr>
      <t>2</t>
    </r>
    <r>
      <rPr>
        <b/>
        <i/>
        <sz val="10"/>
        <color theme="1"/>
        <rFont val="Segoe UI"/>
        <family val="2"/>
      </rPr>
      <t>. Place a best-fit line and its equation on the plot. Based on the model for Part A, decide whether a best-fit line with zero or free intercept should be placed on the plot. Using LINEST data, select the appropriate value for the quantity of interest (either slope or intercept) and write it and its units into the designated cells. The BEV for Part A will then be seen in the cell below.</t>
    </r>
  </si>
  <si>
    <r>
      <t>Index of refraction, n</t>
    </r>
    <r>
      <rPr>
        <b/>
        <i/>
        <vertAlign val="subscript"/>
        <sz val="11"/>
        <color rgb="FF000000"/>
        <rFont val="Calibri"/>
        <family val="2"/>
      </rPr>
      <t>A</t>
    </r>
    <r>
      <rPr>
        <b/>
        <i/>
        <sz val="11"/>
        <color rgb="FF000000"/>
        <rFont val="Calibri"/>
        <family val="2"/>
      </rPr>
      <t>=</t>
    </r>
  </si>
  <si>
    <t>Quantity of interest</t>
  </si>
  <si>
    <r>
      <t>Uncertainty in Index of refraction, n</t>
    </r>
    <r>
      <rPr>
        <b/>
        <i/>
        <vertAlign val="subscript"/>
        <sz val="11"/>
        <color rgb="FF000000"/>
        <rFont val="Calibri"/>
        <family val="2"/>
      </rPr>
      <t>A</t>
    </r>
    <r>
      <rPr>
        <b/>
        <i/>
        <sz val="11"/>
        <color rgb="FF000000"/>
        <rFont val="Calibri"/>
        <family val="2"/>
      </rPr>
      <t>=</t>
    </r>
  </si>
  <si>
    <t>Total  uncertainty</t>
  </si>
  <si>
    <r>
      <t xml:space="preserve">The plot includes x-  and y- error bars drawn for each point based on the calculated values for </t>
    </r>
    <r>
      <rPr>
        <b/>
        <sz val="10"/>
        <color theme="1"/>
        <rFont val="Segoe UI"/>
        <family val="2"/>
      </rPr>
      <t>Δsinθ</t>
    </r>
    <r>
      <rPr>
        <b/>
        <vertAlign val="subscript"/>
        <sz val="10"/>
        <color theme="1"/>
        <rFont val="Segoe UI"/>
        <family val="2"/>
      </rPr>
      <t>1</t>
    </r>
    <r>
      <rPr>
        <b/>
        <i/>
        <sz val="10"/>
        <color theme="1"/>
        <rFont val="Segoe UI"/>
        <family val="2"/>
      </rPr>
      <t xml:space="preserve"> </t>
    </r>
    <r>
      <rPr>
        <b/>
        <sz val="10"/>
        <color theme="1"/>
        <rFont val="Segoe UI"/>
        <family val="2"/>
      </rPr>
      <t>and</t>
    </r>
    <r>
      <rPr>
        <b/>
        <i/>
        <sz val="10"/>
        <color theme="1"/>
        <rFont val="Segoe UI"/>
        <family val="2"/>
      </rPr>
      <t xml:space="preserve"> Δ</t>
    </r>
    <r>
      <rPr>
        <b/>
        <sz val="10"/>
        <color theme="1"/>
        <rFont val="Segoe UI"/>
        <family val="2"/>
      </rPr>
      <t>sinθ</t>
    </r>
    <r>
      <rPr>
        <b/>
        <vertAlign val="subscript"/>
        <sz val="10"/>
        <color theme="1"/>
        <rFont val="Segoe UI"/>
        <family val="2"/>
      </rPr>
      <t>2</t>
    </r>
    <r>
      <rPr>
        <b/>
        <i/>
        <sz val="10"/>
        <color theme="1"/>
        <rFont val="Segoe UI"/>
        <family val="2"/>
      </rPr>
      <t xml:space="preserve"> in tables above. Following the approach explained in the “Uncertainties in slope and intercept due to error bars” section of the Error Analysis manual, draw the steepest and shallowest "worst-fit” lines. Find the slope and/or  intercept for each worst-fit line and type them in the designated cells to the right of the plot.  For the slope or intercept,  the value of the uncertainty due to error bars is calculated as the absolute value of half of the difference between the steepest worst-fit line and shallowest best-fit line values.  Type the value of interest into the designated cell below. You should see the total uncertainty in the next cell. It is found as geometric sums of uncertainty due to LINEST and that due to error bars.  </t>
    </r>
  </si>
  <si>
    <r>
      <t xml:space="preserve">Looking at the data points and the trendline, estimate an angle which corresponds to the minimum intensity. This should be Brewster′s Angle, </t>
    </r>
    <r>
      <rPr>
        <b/>
        <sz val="10"/>
        <color theme="1"/>
        <rFont val="Segoe UI"/>
        <family val="2"/>
      </rPr>
      <t>θ</t>
    </r>
    <r>
      <rPr>
        <b/>
        <i/>
        <vertAlign val="subscript"/>
        <sz val="10"/>
        <color theme="1"/>
        <rFont val="Segoe UI"/>
        <family val="2"/>
      </rPr>
      <t>B</t>
    </r>
    <r>
      <rPr>
        <b/>
        <i/>
        <sz val="10"/>
        <color theme="1"/>
        <rFont val="Segoe UI"/>
        <family val="2"/>
      </rPr>
      <t xml:space="preserve">.  Enter the your estimate of </t>
    </r>
    <r>
      <rPr>
        <b/>
        <sz val="10"/>
        <color theme="1"/>
        <rFont val="Segoe UI"/>
        <family val="2"/>
      </rPr>
      <t>θ</t>
    </r>
    <r>
      <rPr>
        <b/>
        <i/>
        <vertAlign val="subscript"/>
        <sz val="10"/>
        <color theme="1"/>
        <rFont val="Segoe UI"/>
        <family val="2"/>
      </rPr>
      <t>B</t>
    </r>
    <r>
      <rPr>
        <b/>
        <i/>
        <sz val="10"/>
        <color theme="1"/>
        <rFont val="Segoe UI"/>
        <family val="2"/>
      </rPr>
      <t xml:space="preserve"> in degrees into the cell below.</t>
    </r>
  </si>
  <si>
    <t>The plot below is the dependence of  net photodiode current I= Iub-Ib  on the incident angle  . You need  to place a polynomial best-fit trendline line on the data. Use a polynomial of order 2, 3 or 4.  The polynomial is an approximation to the FRESNEL model (equation 4-5 in the manual). In the box below, state what order you selected for polynomial and state why.</t>
  </si>
  <si>
    <t>Saved copy</t>
  </si>
  <si>
    <t>Vishram Doodnauth</t>
  </si>
  <si>
    <t>Linda Ali</t>
  </si>
  <si>
    <t>Station 1</t>
  </si>
  <si>
    <t>Wednesday, July 23, 2025</t>
  </si>
  <si>
    <t>Arrow, deg.</t>
  </si>
  <si>
    <t>Reflected beam, deg.</t>
  </si>
  <si>
    <t>Refracted beam, deg.</t>
  </si>
  <si>
    <t>Estimated angle uncertainty</t>
  </si>
  <si>
    <t>deg.</t>
  </si>
  <si>
    <t xml:space="preserve">Arrow, deg., </t>
  </si>
  <si>
    <t>Intensity (light blocked), mA</t>
  </si>
  <si>
    <t>Estimated uncertainty (light blocked), mA</t>
  </si>
  <si>
    <t>Intensity (light unblocked), mA</t>
  </si>
  <si>
    <t>Estimated uncertainty (light unblocked), mA</t>
  </si>
  <si>
    <t xml:space="preserve">The main objectives of this experiment is to figure out Brewster's angle, where the reflected beam becomes completely polarized. With this angle, we can then calculate the index of refraction of the Plexiglas material used. Also, in part A specifically, we want to observe Snell's Law and watch linearity form in our charts below for equality, essentially confirming Snell's Law. </t>
  </si>
  <si>
    <t>Our raw data collected seems pretty precise and very consistent. We can see linearity in this data and it's pretty much a straight line like how it's supposed to be. I don't believe we performed any blunders in this part while collecting data and executing this part of the experiment, so therefore, I won't eliminate nor correct any data values seen here as every data point will help in determining answers to our conclusion section of this report.</t>
  </si>
  <si>
    <t>The model for this experiment involves a long bodied enclosure with a light beam shining thru a fixed point. The ray table with a 360-degree dial will help us fix a specific angle for each trial. The polarizer and blocking screen will be used to determine part B's values, the angle of incidence and intensity of reflected polarized light respectively. The Plexiglas is in the form of a cylindrical lens and will be placed on the ray table in its respective placement line. This apparatus setup will serve as our main mathematical representation of a system of ideas to help us achieve our objecttives. Using Snell's Law and Brewster's angle from this apparatus and experiment, we can determine the index of refraction of the Plexiglas. 
The experiment has two models, one for Snell's Law for refraction and the second part for Brewster's Angle for polarization by reflection. Using these data values collected, we will be able to achieve our main objective of the entire experiment, which is to figure our the index of refraction of the Plexiglas material. 
For Snell's Law in part A, we are meauring the angular poositions of incident, reflected, and refracted ray of light. The formula used in this part is sin(theta_1) = n x sin(theta_2). This could also be found in the lab manual, equation (4-3). This helps us determine linearity in our data and can be in the form of y = mx + b, where n is the slope in the respective equation. When plotting sin(theta_1) against sin(theta_2) below in the charts provided in the analysis section, our best-fit slope will give us our n value. 
For part B, we are mostly using the same equipment, but we are trying to determine the n value by finding our Brewster's angle. It essentially the angle where reflected light is fully polarized. In this part, we are measuring the intensity of reflected polarized light and the angle of incidence and noting each value down. We then could plot these two data in the chart below under the part B section of the Analysis. Using the graph, we can figure Brewster's angle by simply looking at the angle where intensity is minimized. An important equation used in this part is tan(theta_B) = n, which can be found in the lab manual, equation (4-6). "n" here will represent n_2 / n_1. This is essentially telling us that that tan value of our Brewster's angle is equal to n. This part is pretty simple once we get all the data points, and plot it on the graph in the Analysis section, because the minimum in the reflected intensity against angle relationship determines the Brewster's angle. And using the formula mentioned, tan(theta_B) = n, will get us the index of refraction of Plexiglas, one of the main objectives of the entire experiment.</t>
  </si>
  <si>
    <t>The best-fit line with a free intercept and its equation is placed on the plot above. The intercept that should seen is a numerical value very close to 0 or even 0 itself for the most accuracy. The slope that should be seen is the numerical value very close to the index of refraction of Plexiglas which is 1.49. We should expect that value, but our's found here is 1.024. This inaccurate slope can be a result of misalignment of the incident beam. For the incident beam, if not perfectly align with the ray table's zero value, which we noticed it was hard to get it perfectly aligned in the experiment, then the theta_1 and theta_2 values would include an offset and essentilly make our slope very distorted and derviated from the expected value. This is what we witness in our experiment. Our intercept wasn't perfectly at 0 either, which could mean the laser beam was also misaligned with the ray table's zero value and 180 degrees. This suggests a systematic error as we performed the experiment. The laser beam needed to be fixed thru the zero and 180 degree marks of the ray table in order to get correct and expected values for our slope and intercept.</t>
  </si>
  <si>
    <t>Based on my above answer, it could definitely be conclude that we encountered some systematic 
errors as we performed this experiment. I do strongly believe though that there were no blunders experienced when collecting all the data points for this part besides the systematic error of misalignment which was experienced for all trials since we didn't adjust the laser beam differently for each trial. With that, I still believe our data is consistent and still pretty precise although may not be accurate. Therefore, since I don't believe any values were blunders, I won't correct nor eliminate any data points here.</t>
  </si>
  <si>
    <t>Δsinθ1 =cos(θ1)Δθ = cos(0.261799388 rad) x (0.017453293 rad) = 0.016858586.
The angle I chose to expand the calculation for the uncertainty in sin theta is for angle 15 degrees or 0.261799388 rad, theta_1. I highlighted the corresponding answer above in the chart in a pinkish color.</t>
  </si>
  <si>
    <t>no units</t>
  </si>
  <si>
    <t>I don't think we experienced any blunders or so in our data collection, and therefore I won't eliminate nor correct any data values in the chart above. I believe all of our collected values will be useful in our final conclusions and will help us achieve our desired objective of getting somewhere close to the index of refraction of Plexiglas.</t>
  </si>
  <si>
    <t>Comparison Charts</t>
  </si>
  <si>
    <t>Part A</t>
  </si>
  <si>
    <t>The factors that affect the uncertainty in horizontal angle values are laser alignment and photodiode positioning. This we experienced in the first part of the experiment where the laser wasn't aligned right. This systematic error could have manifested itself in this part of the experiment as well. Along with laser beam misalignment, another factor that affects uncertainties in horizontal values is the photodiode positioning. This played an important role as we increased the angle since it began to get harder and harder to see the light reflected in the photodiode. This is another factor that plays an important role in random uncertainties.</t>
  </si>
  <si>
    <t xml:space="preserve">In addition to the random uncertainties described above, some factors that may have coused a systematic error in the curve could have been the polarizer being misaligned and the Plexiglas tilt. To correct the systematic error resulted from a polarizer misalignment, we make sure the polarizer is set to 90 degrees otherwise, it may shift the graph to the left or right by how off it is from being perpendicular. We would need to realign this and perfect the perpendicular angle here. For the lens surface in the Plexiglas, we could essentially take an average of the Brewster's angle from both sides of the lens and use that value. This will make the experiment longer, however, but may give us a more accurate Brewster's angle which, in turn, may give us a more accurate index of refraction for the Plexiglas material. These are some factors that may have caused systematic errors experienced in this part of the experiment. </t>
  </si>
  <si>
    <t>Part A:
Range of Possible Values: BEV + / - Uncertainty = 1.43 +/- 0.11.
Fractional Uncertainty: Uncertainty / BEV = 0.11 / 1.43 = 0.077 or 7.7%.</t>
  </si>
  <si>
    <t>Part B:
Range of Possible Values: BEV + / - Uncertainty = 1.60 +/- 0.12.
Fractional Uncertainty: Uncertainty / BEV = 0.12 / 1.60 = 0.075 or 7.5%.</t>
  </si>
  <si>
    <t>BEV</t>
  </si>
  <si>
    <t>Snell's Law</t>
  </si>
  <si>
    <t>Part B</t>
  </si>
  <si>
    <t>Brewster's Angle</t>
  </si>
  <si>
    <t>Expected Value</t>
  </si>
  <si>
    <t xml:space="preserve">
Above are the two comparison charts for each of the part of this experiment. Part A, Snell's Law, and Part B, Brewster's angle. These values found experimentally are compared to the expected value of the index of refraction of Plexiglas which was theoretically found to be between (1.48, 1.51). </t>
  </si>
  <si>
    <t xml:space="preserve">The order I selected for the polynomial is order 3, cubic. This is because it's the closest fit and goes through our minimum value of 58 degrees. It fits the best amongst all the other choices for going through the dip of the graph plot and this dip can clearly represent our Brewster's angle. The 4th order, quadratic overestimates the minimum and the 2nd order underestimates it. The 3rd order is a perfect fit, in my opinion. </t>
  </si>
  <si>
    <t>From the comparison charts above, we could see that our expected value falls in the range of both parts of this experiment and thus we could say our results are accurate and in agreement with the expected value of the index of refraction of a Plexiglas material. Mathematically, this can be proven as well. For our theoretical or expected value range, we see it fall in the range of (1.48, 1.51). This entire range of values overlaps in the range of possible values found in Part A, Snell's Law, and Part B, Brewster's angle, which were found to be (1.31, 1.54) and (1.48, 1.73) respectively. Our values match within the ranges of possible values.</t>
  </si>
  <si>
    <t>For both of the parts in this experiment, it is safe to say the results are precise. The reason for this decision is because both of the fractional uncertainties are below 10%, which is universally taken as the bar for determining precision. Our fractional uncertainty for part A, Snell's Law, was found to be 7.7%, which isn't very precise, but still considered precise. Same for part B, Brewster's Law. We found part B's fractional uncertainty to be 7.5%, which is slightly below that of part A's, but still not highly precise. Both parts still are considered to be precise. 
The measurement that contributed to the uncertainty the most in part A, Snell's Law, was clearly the uncertainty in slope. This uncertainty contributed the most to our total uncertainty value of 0.11. Without this, we would only take into account the Linest uncertainty, which was found to be 0.008957803. Using this uncertainty value only would not give us accurate results in our comparison chart. The uncertainty in angle measurements also contributed heavily in the total uncertainty. And as previously mentioned, the laser beam misalignment. For Part B, Brewster's angle method, the measurment that contributed to the uncertainty the most was the polarizer alignment. This is because the uncertainty for the Brewster's angle was found to be 2 degrees and this was mainly found to be the result of our polarizer misalignment. Otherwise, we would only have an uncertainty of 1 degrees and this would give us more precise results and less accuracy. The polarizer alignment contributed the most to the uncertainty the most for part B.
The result that is found with better precision, although very slightly, was part B, Brewster's angle method. This is because Brewster's angle only depends on one angle, the minimum value, while in part A, Snell's Law, we took into account two different angles, denoted as theta_1 and theta_2. This means there's more errors to be accounted for in Snell's method, since we are dealing with more angles. Also, Brewster's angles relies more heavily on polarizer angle, which means there's more control and less randomness.</t>
  </si>
  <si>
    <t xml:space="preserve">In my opinion, and based on the data collected in this experiment, I believe the Brewster's angle is best suited in measuring the index of refraction. The value seemed to be closer to the true value compared to the numbers found in part A. We also see from our dataset that the Brewster's angle method had higher precision compared to that of Snell's Law. For Brewster's angle, we also noticed it has more stability and relies more heavily on polarizer alignment, which is easier to control, as compared to Snell's method which was very sensitive to the laser beam alignment, which we saw in the Analysis section how that skewed our data. Brewster's method is more controllable and therefore the better method to use when computing the index of refraction. </t>
  </si>
  <si>
    <t>Trial #1: 𝜃_2 = 180 deg + Arrow - Refracted Beam = 180 + 15 - 184 = 11.
Using trial #1, above I provided the expended version of the calculation for the angle of refraction. It is also highlight in the table above in a pinkish color.
Above is my drawing of the ray diagram showing the light beams, the rotating table dial, and indicating the angles of incidence, refraction, and reflection.</t>
  </si>
  <si>
    <t xml:space="preserve">The situation most probable for my results found in this experiment is that the range of possible values match because the precision is relatively low and we experienced large error bars which gave accurate results. This leads to me believing we experienced some systematic errors when performing this experiment. 
I do believe some uncertainties were not accounted for in the data processing. In part A, I think the laser beam alignment was underestimated which caused inaccurate results aside from accounting for the total uncertainty value. This divergence in laser beam could've added noise to the reflected and refracted ray positions. I do not believe any uncertainties were overestimated in this part, but for Part B, a measurement that could've been overestimated was the outside light and movement around the box. I think this was overestimated in the experimental values because our box didn't seem to be tightly shut and may have experienced outside light coming in. This, ultimately, would have included extra unnecessary noise in our data collection. Measurements that may have been underestimated in part B, were described previously to be the polarizer and photodiode uncertainty. I believe this also led to various systematic errors in our data collection. 
One systematic error I found that may have caused our data to be skewed in the first part of this experiment was the laser beam misalignment. This systematic error made our slope value lower than the expected value and our intercept value found was not at 0 like it's supposed to be. This misalignment in our laser beam definitely manifested itself in the experiment, although we were still able to see accurate results because of the high uncertainty and error bars. For part B, two major systematic errors may have occurred while performing this part. One being the polarizer misalignment and the other being the photodiode positioning. The polarizer misalignment manifested itself in this experiment as it caused our index of refraction value to be bigger than the expected value. The error bars and uncertainties saved our data and we were still able to see accurate results, however. The polarizer may have not been exactly at 90 degrees, which was instructed to be place it at. It may have shifted a little to about 89 or even higher to 91 degrees, which isn't perfectly perpendicular. The reflected beam probably also wasn't centered directly onto the photodiode. We noticed that as our angles grew, it was getting harder and harder to see the light reflection, so we had to just estimate it. This is why I say the photogate positioning may have been a systematic error experienced. These two systematic errors explained definitely manifested themselves into this experiment as we see a higher value in the index of refraction and higher uncertainties.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</si>
</sst>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d\,\ mmmm\ d\,\ yyyy"/>
  </numFmts>
  <fonts count="77" x14ac:knownFonts="1">
    <font>
      <sz val="11"/>
      <color theme="1"/>
      <name val="Arial"/>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1"/>
      <color theme="1"/>
      <name val="Calibri"/>
      <family val="2"/>
    </font>
    <font>
      <sz val="11"/>
      <color theme="1"/>
      <name val="Calibri"/>
      <family val="2"/>
    </font>
    <font>
      <sz val="11"/>
      <color rgb="FF000000"/>
      <name val="Calibri"/>
      <family val="2"/>
    </font>
    <font>
      <sz val="12"/>
      <color rgb="FF000000"/>
      <name val="Calibri"/>
      <family val="2"/>
    </font>
    <font>
      <sz val="11"/>
      <name val="Arial"/>
      <family val="2"/>
    </font>
    <font>
      <vertAlign val="subscript"/>
      <sz val="11"/>
      <color theme="1"/>
      <name val="Calibri"/>
      <family val="2"/>
    </font>
    <font>
      <sz val="11"/>
      <color theme="1"/>
      <name val="Arial"/>
      <family val="2"/>
    </font>
    <font>
      <b/>
      <i/>
      <sz val="11"/>
      <name val="Calibri"/>
      <family val="2"/>
      <scheme val="minor"/>
    </font>
    <font>
      <sz val="11"/>
      <color theme="1"/>
      <name val="Calibri"/>
      <family val="2"/>
    </font>
    <font>
      <sz val="11"/>
      <color theme="1"/>
      <name val="Cambria"/>
      <family val="1"/>
    </font>
    <font>
      <vertAlign val="subscript"/>
      <sz val="11"/>
      <color theme="1"/>
      <name val="Arial"/>
      <family val="2"/>
    </font>
    <font>
      <vertAlign val="subscript"/>
      <sz val="12"/>
      <color rgb="FF000000"/>
      <name val="Calibri"/>
      <family val="2"/>
    </font>
    <font>
      <sz val="11"/>
      <color rgb="FF000000"/>
      <name val="Calibri"/>
      <family val="2"/>
    </font>
    <font>
      <sz val="12"/>
      <color rgb="FF000000"/>
      <name val="Calibri"/>
      <family val="2"/>
    </font>
    <font>
      <sz val="11"/>
      <color theme="1"/>
      <name val="Symbol"/>
      <family val="1"/>
      <charset val="2"/>
    </font>
    <font>
      <vertAlign val="subscript"/>
      <sz val="11"/>
      <color theme="1"/>
      <name val="Symbol"/>
      <family val="1"/>
      <charset val="2"/>
    </font>
    <font>
      <sz val="11"/>
      <color theme="1"/>
      <name val="Calibri"/>
      <family val="2"/>
      <scheme val="major"/>
    </font>
    <font>
      <b/>
      <sz val="12"/>
      <color theme="1"/>
      <name val="Calibri"/>
      <family val="2"/>
      <scheme val="minor"/>
    </font>
    <font>
      <b/>
      <sz val="11"/>
      <color theme="1"/>
      <name val="Calibri"/>
      <family val="2"/>
      <scheme val="minor"/>
    </font>
    <font>
      <b/>
      <i/>
      <sz val="11"/>
      <color theme="1"/>
      <name val="Calibri"/>
      <family val="2"/>
      <scheme val="minor"/>
    </font>
    <font>
      <b/>
      <sz val="12"/>
      <name val="Calibri"/>
      <family val="2"/>
      <scheme val="minor"/>
    </font>
    <font>
      <b/>
      <sz val="11"/>
      <color theme="1"/>
      <name val="Calibri"/>
      <family val="2"/>
      <scheme val="major"/>
    </font>
    <font>
      <sz val="11"/>
      <color rgb="FF000000"/>
      <name val="Calibri"/>
      <family val="2"/>
      <scheme val="major"/>
    </font>
    <font>
      <sz val="12"/>
      <color theme="1"/>
      <name val="Arial"/>
      <family val="2"/>
    </font>
    <font>
      <b/>
      <sz val="12"/>
      <color theme="1"/>
      <name val="Calibri"/>
      <family val="2"/>
      <scheme val="major"/>
    </font>
    <font>
      <sz val="14"/>
      <color theme="1"/>
      <name val="Calibri"/>
      <family val="2"/>
      <scheme val="minor"/>
    </font>
    <font>
      <sz val="14"/>
      <color theme="1"/>
      <name val="Arial"/>
      <family val="2"/>
    </font>
    <font>
      <b/>
      <sz val="11"/>
      <name val="Calibri"/>
      <family val="2"/>
      <scheme val="minor"/>
    </font>
    <font>
      <b/>
      <sz val="11"/>
      <color theme="1"/>
      <name val="Calibri"/>
      <family val="2"/>
    </font>
    <font>
      <i/>
      <sz val="12"/>
      <name val="Calibri"/>
      <family val="2"/>
      <scheme val="minor"/>
    </font>
    <font>
      <i/>
      <sz val="12"/>
      <color theme="1"/>
      <name val="Calibri"/>
      <family val="2"/>
      <scheme val="major"/>
    </font>
    <font>
      <sz val="10"/>
      <color theme="1"/>
      <name val="Arial"/>
      <family val="2"/>
    </font>
    <font>
      <b/>
      <sz val="12"/>
      <color theme="7"/>
      <name val="Calibri"/>
      <family val="2"/>
      <scheme val="major"/>
    </font>
    <font>
      <b/>
      <i/>
      <sz val="10"/>
      <color theme="1"/>
      <name val="Segoe UI"/>
      <family val="2"/>
    </font>
    <font>
      <sz val="11"/>
      <color rgb="FF0070C0"/>
      <name val="Calibri"/>
      <family val="2"/>
      <scheme val="minor"/>
    </font>
    <font>
      <i/>
      <sz val="11"/>
      <color theme="1"/>
      <name val="Calibri"/>
      <family val="2"/>
      <scheme val="minor"/>
    </font>
    <font>
      <sz val="10"/>
      <color theme="1"/>
      <name val="Calibri"/>
      <family val="2"/>
    </font>
    <font>
      <sz val="10"/>
      <color rgb="FF000000"/>
      <name val="Calibri"/>
      <family val="2"/>
    </font>
    <font>
      <i/>
      <sz val="10"/>
      <color theme="1"/>
      <name val="Segoe UI"/>
      <family val="2"/>
    </font>
    <font>
      <i/>
      <sz val="10"/>
      <color theme="1"/>
      <name val="Calibri"/>
      <family val="2"/>
    </font>
    <font>
      <sz val="10"/>
      <color theme="1"/>
      <name val="Calibri"/>
      <family val="1"/>
      <charset val="2"/>
    </font>
    <font>
      <sz val="10"/>
      <color theme="1"/>
      <name val="Calibri"/>
      <family val="2"/>
      <scheme val="minor"/>
    </font>
    <font>
      <i/>
      <sz val="11"/>
      <color theme="1"/>
      <name val="Calibri"/>
      <family val="2"/>
    </font>
    <font>
      <i/>
      <vertAlign val="subscript"/>
      <sz val="11"/>
      <color theme="1"/>
      <name val="Calibri"/>
      <family val="2"/>
    </font>
    <font>
      <i/>
      <sz val="11"/>
      <color theme="1"/>
      <name val="Arial"/>
      <family val="2"/>
    </font>
    <font>
      <b/>
      <i/>
      <sz val="10"/>
      <color theme="1"/>
      <name val="Calibri"/>
      <family val="2"/>
      <scheme val="minor"/>
    </font>
    <font>
      <vertAlign val="subscript"/>
      <sz val="10"/>
      <color theme="1"/>
      <name val="Calibri"/>
      <family val="2"/>
      <scheme val="minor"/>
    </font>
    <font>
      <vertAlign val="subscript"/>
      <sz val="10"/>
      <color rgb="FF000000"/>
      <name val="Calibri"/>
      <family val="2"/>
      <scheme val="minor"/>
    </font>
    <font>
      <b/>
      <sz val="10"/>
      <color theme="1"/>
      <name val="Segoe UI"/>
      <family val="2"/>
    </font>
    <font>
      <sz val="10"/>
      <color rgb="FF000000"/>
      <name val="Segoe UI"/>
      <family val="2"/>
    </font>
    <font>
      <b/>
      <i/>
      <sz val="10"/>
      <name val="Calibri"/>
      <family val="2"/>
      <scheme val="minor"/>
    </font>
    <font>
      <sz val="10"/>
      <color theme="1"/>
      <name val="Segoe UI"/>
      <family val="2"/>
    </font>
    <font>
      <b/>
      <vertAlign val="subscript"/>
      <sz val="10"/>
      <color theme="1"/>
      <name val="Segoe UI"/>
      <family val="2"/>
    </font>
    <font>
      <b/>
      <i/>
      <vertAlign val="subscript"/>
      <sz val="10"/>
      <color theme="1"/>
      <name val="Segoe UI"/>
      <family val="2"/>
    </font>
    <font>
      <b/>
      <i/>
      <sz val="12"/>
      <name val="Calibri"/>
      <family val="2"/>
      <scheme val="minor"/>
    </font>
    <font>
      <b/>
      <i/>
      <sz val="11"/>
      <color theme="1"/>
      <name val="Calibri"/>
      <family val="2"/>
      <scheme val="major"/>
    </font>
    <font>
      <b/>
      <sz val="11"/>
      <color rgb="FF0070C0"/>
      <name val="Calibri"/>
      <family val="2"/>
      <scheme val="minor"/>
    </font>
    <font>
      <i/>
      <sz val="11"/>
      <color theme="1"/>
      <name val="Calibri"/>
      <family val="2"/>
      <scheme val="major"/>
    </font>
    <font>
      <b/>
      <i/>
      <sz val="10"/>
      <color theme="1"/>
      <name val="Calibri"/>
      <family val="2"/>
      <scheme val="major"/>
    </font>
    <font>
      <b/>
      <i/>
      <sz val="12"/>
      <color theme="1"/>
      <name val="Calibri"/>
      <family val="2"/>
    </font>
    <font>
      <b/>
      <sz val="12"/>
      <color theme="1"/>
      <name val="Calibri"/>
      <family val="2"/>
    </font>
    <font>
      <b/>
      <i/>
      <vertAlign val="subscript"/>
      <sz val="11"/>
      <color theme="1"/>
      <name val="Calibri"/>
      <family val="2"/>
      <scheme val="major"/>
    </font>
    <font>
      <b/>
      <i/>
      <vertAlign val="subscript"/>
      <sz val="10"/>
      <color theme="1"/>
      <name val="Calibri"/>
      <family val="2"/>
      <scheme val="major"/>
    </font>
    <font>
      <b/>
      <i/>
      <vertAlign val="superscript"/>
      <sz val="10"/>
      <color theme="1"/>
      <name val="Calibri"/>
      <family val="2"/>
      <scheme val="major"/>
    </font>
    <font>
      <b/>
      <i/>
      <sz val="11"/>
      <color rgb="FF0070C0"/>
      <name val="Calibri"/>
      <family val="2"/>
      <scheme val="minor"/>
    </font>
    <font>
      <b/>
      <sz val="11"/>
      <color theme="1"/>
      <name val="Arial"/>
      <family val="2"/>
    </font>
    <font>
      <i/>
      <sz val="11"/>
      <color theme="1"/>
      <name val="Symbol"/>
      <family val="1"/>
      <charset val="2"/>
    </font>
    <font>
      <i/>
      <vertAlign val="subscript"/>
      <sz val="11"/>
      <color theme="1"/>
      <name val="Symbol"/>
      <family val="1"/>
      <charset val="2"/>
    </font>
    <font>
      <i/>
      <sz val="12"/>
      <color theme="1"/>
      <name val="Calibri"/>
      <family val="2"/>
      <scheme val="minor"/>
    </font>
    <font>
      <b/>
      <i/>
      <sz val="11"/>
      <color rgb="FF000000"/>
      <name val="Calibri"/>
      <family val="2"/>
    </font>
    <font>
      <b/>
      <i/>
      <vertAlign val="subscript"/>
      <sz val="11"/>
      <color rgb="FF000000"/>
      <name val="Calibri"/>
      <family val="2"/>
    </font>
    <font>
      <b/>
      <sz val="10"/>
      <color rgb="FF000000"/>
      <name val="Calibri"/>
      <family val="2"/>
    </font>
  </fonts>
  <fills count="13">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0"/>
        <bgColor theme="0"/>
      </patternFill>
    </fill>
    <fill>
      <patternFill patternType="solid">
        <fgColor theme="4" tint="0.79998168889431442"/>
        <bgColor indexed="64"/>
      </patternFill>
    </fill>
    <fill>
      <patternFill patternType="solid">
        <fgColor theme="4" tint="0.59999389629810485"/>
        <bgColor indexed="64"/>
      </patternFill>
    </fill>
    <fill>
      <patternFill patternType="solid">
        <fgColor rgb="FF99FF99"/>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9" tint="0.79998168889431442"/>
        <bgColor rgb="FFFFFF00"/>
      </patternFill>
    </fill>
    <fill>
      <patternFill patternType="solid">
        <fgColor theme="5" tint="0.79998168889431442"/>
        <bgColor indexed="64"/>
      </patternFill>
    </fill>
  </fills>
  <borders count="21">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rgb="FF000000"/>
      </left>
      <right style="medium">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
    <xf numFmtId="0" fontId="0" fillId="0" borderId="0"/>
  </cellStyleXfs>
  <cellXfs count="196">
    <xf numFmtId="0" fontId="0" fillId="0" borderId="0" xfId="0"/>
    <xf numFmtId="0" fontId="15" fillId="0" borderId="0" xfId="0" applyFont="1"/>
    <xf numFmtId="0" fontId="5" fillId="0" borderId="0" xfId="0" applyFont="1"/>
    <xf numFmtId="164" fontId="5" fillId="0" borderId="0" xfId="0" applyNumberFormat="1" applyFont="1"/>
    <xf numFmtId="0" fontId="7" fillId="0" borderId="0" xfId="0" applyFont="1" applyAlignment="1">
      <alignment vertical="center" wrapText="1"/>
    </xf>
    <xf numFmtId="18" fontId="5" fillId="0" borderId="0" xfId="0" applyNumberFormat="1" applyFont="1"/>
    <xf numFmtId="11" fontId="5" fillId="0" borderId="0" xfId="0" applyNumberFormat="1" applyFont="1"/>
    <xf numFmtId="0" fontId="6" fillId="0" borderId="2" xfId="0" applyFont="1" applyBorder="1" applyAlignment="1">
      <alignment horizontal="center"/>
    </xf>
    <xf numFmtId="0" fontId="34" fillId="7" borderId="6" xfId="0" applyFont="1" applyFill="1" applyBorder="1"/>
    <xf numFmtId="0" fontId="34" fillId="7" borderId="6" xfId="0" applyFont="1" applyFill="1" applyBorder="1" applyAlignment="1">
      <alignment horizontal="center"/>
    </xf>
    <xf numFmtId="0" fontId="35" fillId="7" borderId="6" xfId="0" applyFont="1" applyFill="1" applyBorder="1"/>
    <xf numFmtId="0" fontId="28" fillId="7" borderId="6" xfId="0" applyFont="1" applyFill="1" applyBorder="1"/>
    <xf numFmtId="0" fontId="28" fillId="0" borderId="0" xfId="0" applyFont="1"/>
    <xf numFmtId="0" fontId="29" fillId="0" borderId="6" xfId="0" applyFont="1" applyBorder="1"/>
    <xf numFmtId="0" fontId="37" fillId="0" borderId="6" xfId="0" applyFont="1" applyBorder="1" applyAlignment="1">
      <alignment horizontal="center"/>
    </xf>
    <xf numFmtId="0" fontId="29" fillId="0" borderId="6" xfId="0" applyFont="1" applyBorder="1" applyAlignment="1">
      <alignment horizontal="center"/>
    </xf>
    <xf numFmtId="0" fontId="25" fillId="8" borderId="15" xfId="0" applyFont="1" applyFill="1" applyBorder="1"/>
    <xf numFmtId="0" fontId="25" fillId="8" borderId="1" xfId="0" applyFont="1" applyFill="1" applyBorder="1"/>
    <xf numFmtId="0" fontId="25" fillId="8" borderId="16" xfId="0" applyFont="1" applyFill="1" applyBorder="1"/>
    <xf numFmtId="0" fontId="21" fillId="0" borderId="1" xfId="0" applyFont="1" applyBorder="1"/>
    <xf numFmtId="0" fontId="1" fillId="0" borderId="1" xfId="0" applyFont="1" applyBorder="1"/>
    <xf numFmtId="0" fontId="0" fillId="0" borderId="1" xfId="0" applyBorder="1"/>
    <xf numFmtId="0" fontId="2" fillId="0" borderId="1" xfId="0" applyFont="1" applyBorder="1"/>
    <xf numFmtId="0" fontId="25" fillId="8" borderId="8" xfId="0" applyFont="1" applyFill="1" applyBorder="1"/>
    <xf numFmtId="0" fontId="25" fillId="8" borderId="10" xfId="0" applyFont="1" applyFill="1" applyBorder="1"/>
    <xf numFmtId="0" fontId="29" fillId="8" borderId="10" xfId="0" applyFont="1" applyFill="1" applyBorder="1"/>
    <xf numFmtId="0" fontId="29" fillId="8" borderId="9" xfId="0" applyFont="1" applyFill="1" applyBorder="1"/>
    <xf numFmtId="0" fontId="30" fillId="0" borderId="0" xfId="0" applyFont="1"/>
    <xf numFmtId="0" fontId="31" fillId="0" borderId="0" xfId="0" applyFont="1"/>
    <xf numFmtId="0" fontId="25" fillId="0" borderId="1" xfId="0" applyFont="1" applyBorder="1"/>
    <xf numFmtId="0" fontId="29" fillId="0" borderId="1" xfId="0" applyFont="1" applyBorder="1"/>
    <xf numFmtId="0" fontId="40" fillId="0" borderId="1" xfId="0" applyFont="1" applyBorder="1"/>
    <xf numFmtId="0" fontId="5" fillId="0" borderId="1" xfId="0" applyFont="1" applyBorder="1" applyAlignment="1">
      <alignment horizontal="right"/>
    </xf>
    <xf numFmtId="0" fontId="5" fillId="0" borderId="0" xfId="0" applyFont="1" applyAlignment="1">
      <alignment horizontal="right"/>
    </xf>
    <xf numFmtId="0" fontId="41" fillId="0" borderId="6" xfId="0" applyFont="1" applyBorder="1" applyAlignment="1">
      <alignment horizontal="center" vertical="center"/>
    </xf>
    <xf numFmtId="0" fontId="42" fillId="0" borderId="6" xfId="0" applyFont="1" applyBorder="1" applyAlignment="1">
      <alignment horizontal="center"/>
    </xf>
    <xf numFmtId="0" fontId="42" fillId="10" borderId="6" xfId="0" applyFont="1" applyFill="1" applyBorder="1" applyAlignment="1">
      <alignment horizontal="center"/>
    </xf>
    <xf numFmtId="0" fontId="18" fillId="0" borderId="1" xfId="0" applyFont="1" applyBorder="1" applyAlignment="1">
      <alignment horizontal="center"/>
    </xf>
    <xf numFmtId="0" fontId="8" fillId="0" borderId="1" xfId="0" applyFont="1" applyBorder="1" applyAlignment="1">
      <alignment horizontal="center"/>
    </xf>
    <xf numFmtId="0" fontId="41" fillId="10" borderId="6" xfId="0" applyFont="1" applyFill="1" applyBorder="1" applyAlignment="1">
      <alignment vertical="center"/>
    </xf>
    <xf numFmtId="0" fontId="42" fillId="0" borderId="1" xfId="0" applyFont="1" applyBorder="1" applyAlignment="1">
      <alignment horizontal="left" vertical="center"/>
    </xf>
    <xf numFmtId="0" fontId="46" fillId="10" borderId="6" xfId="0" applyFont="1" applyFill="1" applyBorder="1" applyAlignment="1">
      <alignment horizontal="right" vertical="center" wrapText="1"/>
    </xf>
    <xf numFmtId="0" fontId="42" fillId="0" borderId="1" xfId="0" applyFont="1" applyBorder="1" applyAlignment="1">
      <alignment horizontal="center" vertical="center"/>
    </xf>
    <xf numFmtId="0" fontId="36" fillId="0" borderId="0" xfId="0" applyFont="1" applyAlignment="1">
      <alignment vertical="center"/>
    </xf>
    <xf numFmtId="0" fontId="5" fillId="9" borderId="1" xfId="0" applyFont="1" applyFill="1" applyBorder="1" applyAlignment="1">
      <alignment horizontal="center"/>
    </xf>
    <xf numFmtId="0" fontId="5" fillId="9" borderId="1" xfId="0" applyFont="1" applyFill="1" applyBorder="1"/>
    <xf numFmtId="0" fontId="5" fillId="0" borderId="1" xfId="0" applyFont="1" applyBorder="1"/>
    <xf numFmtId="0" fontId="0" fillId="9" borderId="0" xfId="0" applyFill="1"/>
    <xf numFmtId="0" fontId="27" fillId="0" borderId="0" xfId="0" applyFont="1" applyAlignment="1">
      <alignment vertical="top" wrapText="1"/>
    </xf>
    <xf numFmtId="0" fontId="12" fillId="0" borderId="1" xfId="0" applyFont="1" applyBorder="1"/>
    <xf numFmtId="0" fontId="55" fillId="0" borderId="1" xfId="0" applyFont="1" applyBorder="1"/>
    <xf numFmtId="0" fontId="36" fillId="0" borderId="0" xfId="0" applyFont="1"/>
    <xf numFmtId="0" fontId="46" fillId="0" borderId="0" xfId="0" applyFont="1"/>
    <xf numFmtId="0" fontId="42" fillId="0" borderId="1" xfId="0" applyFont="1" applyBorder="1" applyAlignment="1">
      <alignment horizontal="center"/>
    </xf>
    <xf numFmtId="0" fontId="46" fillId="0" borderId="2" xfId="0" applyFont="1" applyBorder="1"/>
    <xf numFmtId="0" fontId="46" fillId="0" borderId="0" xfId="0" applyFont="1" applyAlignment="1">
      <alignment horizontal="right"/>
    </xf>
    <xf numFmtId="0" fontId="34" fillId="0" borderId="1" xfId="0" applyFont="1" applyBorder="1"/>
    <xf numFmtId="0" fontId="23" fillId="0" borderId="1" xfId="0" applyFont="1" applyBorder="1" applyAlignment="1">
      <alignment vertical="top" wrapText="1"/>
    </xf>
    <xf numFmtId="0" fontId="49" fillId="0" borderId="0" xfId="0" applyFont="1"/>
    <xf numFmtId="0" fontId="47" fillId="0" borderId="2" xfId="0" applyFont="1" applyBorder="1" applyAlignment="1">
      <alignment horizontal="center"/>
    </xf>
    <xf numFmtId="0" fontId="47" fillId="0" borderId="17" xfId="0" applyFont="1" applyBorder="1" applyAlignment="1">
      <alignment horizontal="center"/>
    </xf>
    <xf numFmtId="0" fontId="47" fillId="0" borderId="5" xfId="0" applyFont="1" applyBorder="1" applyAlignment="1">
      <alignment horizontal="center"/>
    </xf>
    <xf numFmtId="0" fontId="13" fillId="0" borderId="2" xfId="0" applyFont="1" applyBorder="1" applyAlignment="1">
      <alignment horizontal="center"/>
    </xf>
    <xf numFmtId="0" fontId="7" fillId="0" borderId="2" xfId="0" applyFont="1" applyBorder="1" applyAlignment="1">
      <alignment horizontal="center"/>
    </xf>
    <xf numFmtId="0" fontId="7" fillId="0" borderId="17" xfId="0" applyFont="1" applyBorder="1" applyAlignment="1">
      <alignment horizontal="center"/>
    </xf>
    <xf numFmtId="0" fontId="13" fillId="0" borderId="5" xfId="0" applyFont="1" applyBorder="1" applyAlignment="1">
      <alignment horizontal="center"/>
    </xf>
    <xf numFmtId="0" fontId="17" fillId="0" borderId="2" xfId="0" applyFont="1" applyBorder="1" applyAlignment="1">
      <alignment horizontal="center"/>
    </xf>
    <xf numFmtId="0" fontId="16" fillId="0" borderId="0" xfId="0" applyFont="1" applyAlignment="1">
      <alignment horizontal="center"/>
    </xf>
    <xf numFmtId="0" fontId="13" fillId="0" borderId="1" xfId="0" applyFont="1" applyBorder="1" applyAlignment="1">
      <alignment horizontal="center"/>
    </xf>
    <xf numFmtId="0" fontId="56" fillId="0" borderId="0" xfId="0" applyFont="1"/>
    <xf numFmtId="0" fontId="54" fillId="0" borderId="1" xfId="0" applyFont="1" applyBorder="1" applyAlignment="1">
      <alignment horizontal="center"/>
    </xf>
    <xf numFmtId="0" fontId="24" fillId="0" borderId="1" xfId="0" applyFont="1" applyBorder="1" applyAlignment="1">
      <alignment horizontal="left" vertical="top" wrapText="1"/>
    </xf>
    <xf numFmtId="0" fontId="46" fillId="2" borderId="6" xfId="0" applyFont="1" applyFill="1" applyBorder="1"/>
    <xf numFmtId="0" fontId="46" fillId="0" borderId="6" xfId="0" applyFont="1" applyBorder="1"/>
    <xf numFmtId="0" fontId="46" fillId="0" borderId="9" xfId="0" applyFont="1" applyBorder="1" applyAlignment="1">
      <alignment horizontal="right"/>
    </xf>
    <xf numFmtId="0" fontId="51" fillId="0" borderId="0" xfId="0" applyFont="1"/>
    <xf numFmtId="0" fontId="52" fillId="0" borderId="0" xfId="0" applyFont="1" applyAlignment="1">
      <alignment horizontal="center"/>
    </xf>
    <xf numFmtId="0" fontId="4" fillId="0" borderId="0" xfId="0" applyFont="1" applyAlignment="1">
      <alignment horizontal="right"/>
    </xf>
    <xf numFmtId="0" fontId="76" fillId="0" borderId="0" xfId="0" applyFont="1" applyAlignment="1">
      <alignment horizontal="right"/>
    </xf>
    <xf numFmtId="0" fontId="1" fillId="2" borderId="6" xfId="0" applyFont="1" applyFill="1" applyBorder="1" applyAlignment="1">
      <alignment horizontal="center" vertical="center"/>
    </xf>
    <xf numFmtId="0" fontId="50" fillId="2" borderId="6" xfId="0" applyFont="1" applyFill="1" applyBorder="1" applyAlignment="1">
      <alignment horizontal="left" vertical="center"/>
    </xf>
    <xf numFmtId="0" fontId="21" fillId="0" borderId="1" xfId="0" applyFont="1" applyBorder="1" applyAlignment="1">
      <alignment horizontal="center"/>
    </xf>
    <xf numFmtId="0" fontId="1" fillId="0" borderId="1" xfId="0" applyFont="1" applyBorder="1" applyAlignment="1">
      <alignment horizontal="center" vertical="center"/>
    </xf>
    <xf numFmtId="0" fontId="50" fillId="0" borderId="1" xfId="0" applyFont="1" applyBorder="1" applyAlignment="1">
      <alignment horizontal="left" vertical="center"/>
    </xf>
    <xf numFmtId="0" fontId="74" fillId="0" borderId="0" xfId="0" applyFont="1"/>
    <xf numFmtId="0" fontId="1" fillId="0" borderId="6" xfId="0" applyFont="1" applyBorder="1" applyAlignment="1">
      <alignment horizontal="center" vertical="center"/>
    </xf>
    <xf numFmtId="0" fontId="5" fillId="0" borderId="1" xfId="0" applyFont="1" applyBorder="1" applyAlignment="1">
      <alignment horizontal="center"/>
    </xf>
    <xf numFmtId="0" fontId="47" fillId="0" borderId="13" xfId="0" applyFont="1" applyBorder="1" applyAlignment="1">
      <alignment horizontal="center"/>
    </xf>
    <xf numFmtId="0" fontId="47" fillId="0" borderId="1" xfId="0" applyFont="1" applyBorder="1" applyAlignment="1">
      <alignment horizontal="center"/>
    </xf>
    <xf numFmtId="0" fontId="34" fillId="9" borderId="1" xfId="0" applyFont="1" applyFill="1" applyBorder="1" applyAlignment="1">
      <alignment horizontal="center"/>
    </xf>
    <xf numFmtId="0" fontId="0" fillId="9" borderId="1" xfId="0" applyFill="1" applyBorder="1"/>
    <xf numFmtId="0" fontId="50" fillId="9" borderId="16" xfId="0" applyFont="1" applyFill="1" applyBorder="1" applyAlignment="1">
      <alignment vertical="center"/>
    </xf>
    <xf numFmtId="0" fontId="26" fillId="11" borderId="6" xfId="0" applyFont="1" applyFill="1" applyBorder="1" applyAlignment="1">
      <alignment horizontal="center" vertical="center"/>
    </xf>
    <xf numFmtId="0" fontId="63" fillId="11" borderId="6" xfId="0" applyFont="1" applyFill="1" applyBorder="1" applyAlignment="1">
      <alignment horizontal="center" vertical="center"/>
    </xf>
    <xf numFmtId="0" fontId="47" fillId="9" borderId="1" xfId="0" applyFont="1" applyFill="1" applyBorder="1" applyAlignment="1">
      <alignment horizontal="center"/>
    </xf>
    <xf numFmtId="0" fontId="76" fillId="0" borderId="0" xfId="0" applyFont="1"/>
    <xf numFmtId="0" fontId="76" fillId="0" borderId="1" xfId="0" applyFont="1" applyBorder="1" applyAlignment="1">
      <alignment horizontal="right"/>
    </xf>
    <xf numFmtId="0" fontId="1" fillId="0" borderId="10" xfId="0" applyFont="1" applyBorder="1" applyAlignment="1">
      <alignment horizontal="center" vertical="center"/>
    </xf>
    <xf numFmtId="0" fontId="50" fillId="0" borderId="10" xfId="0" applyFont="1" applyBorder="1" applyAlignment="1">
      <alignment horizontal="left" vertical="center"/>
    </xf>
    <xf numFmtId="0" fontId="74" fillId="0" borderId="0" xfId="0" applyFont="1" applyAlignment="1">
      <alignment horizontal="right"/>
    </xf>
    <xf numFmtId="0" fontId="22" fillId="0" borderId="1" xfId="0" applyFont="1" applyBorder="1"/>
    <xf numFmtId="0" fontId="3" fillId="0" borderId="1" xfId="0" applyFont="1" applyBorder="1"/>
    <xf numFmtId="0" fontId="2" fillId="0" borderId="1" xfId="0" applyFont="1" applyBorder="1" applyAlignment="1">
      <alignment horizontal="left"/>
    </xf>
    <xf numFmtId="0" fontId="2" fillId="0" borderId="1" xfId="0" applyFont="1" applyBorder="1" applyAlignment="1">
      <alignment horizontal="right"/>
    </xf>
    <xf numFmtId="0" fontId="33" fillId="4" borderId="1" xfId="0" applyFont="1" applyFill="1" applyBorder="1" applyAlignment="1">
      <alignment horizontal="center"/>
    </xf>
    <xf numFmtId="0" fontId="0" fillId="5" borderId="0" xfId="0" applyFill="1"/>
    <xf numFmtId="0" fontId="9" fillId="0" borderId="1" xfId="0" applyFont="1" applyBorder="1"/>
    <xf numFmtId="0" fontId="5" fillId="0" borderId="3" xfId="0" applyFont="1" applyBorder="1" applyAlignment="1">
      <alignment horizontal="center"/>
    </xf>
    <xf numFmtId="0" fontId="5" fillId="0" borderId="6" xfId="0" applyFont="1" applyBorder="1" applyAlignment="1">
      <alignment horizontal="center"/>
    </xf>
    <xf numFmtId="0" fontId="5" fillId="0" borderId="5" xfId="0" applyFont="1" applyBorder="1" applyAlignment="1">
      <alignment horizontal="center"/>
    </xf>
    <xf numFmtId="0" fontId="5" fillId="0" borderId="2" xfId="0" applyFont="1" applyBorder="1" applyAlignment="1">
      <alignment horizontal="center"/>
    </xf>
    <xf numFmtId="0" fontId="5" fillId="10" borderId="6" xfId="0" applyFont="1" applyFill="1" applyBorder="1" applyAlignment="1">
      <alignment horizontal="center"/>
    </xf>
    <xf numFmtId="0" fontId="5" fillId="10" borderId="5" xfId="0" applyFont="1" applyFill="1" applyBorder="1" applyAlignment="1">
      <alignment horizontal="center"/>
    </xf>
    <xf numFmtId="0" fontId="5" fillId="10" borderId="2" xfId="0" applyFont="1" applyFill="1" applyBorder="1" applyAlignment="1">
      <alignment horizontal="center"/>
    </xf>
    <xf numFmtId="0" fontId="11" fillId="0" borderId="0" xfId="0" applyFont="1"/>
    <xf numFmtId="0" fontId="5" fillId="9" borderId="0" xfId="0" applyFont="1" applyFill="1" applyAlignment="1">
      <alignment horizontal="left"/>
    </xf>
    <xf numFmtId="0" fontId="64" fillId="0" borderId="2" xfId="0" applyFont="1" applyBorder="1" applyAlignment="1">
      <alignment horizontal="center" vertical="center"/>
    </xf>
    <xf numFmtId="0" fontId="60" fillId="0" borderId="2" xfId="0" applyFont="1" applyBorder="1" applyAlignment="1">
      <alignment horizontal="center" vertical="center"/>
    </xf>
    <xf numFmtId="0" fontId="63" fillId="0" borderId="2" xfId="0" applyFont="1" applyBorder="1" applyAlignment="1">
      <alignment horizontal="center" vertical="center"/>
    </xf>
    <xf numFmtId="0" fontId="8" fillId="0" borderId="2" xfId="0" applyFont="1" applyBorder="1" applyAlignment="1">
      <alignment horizontal="center"/>
    </xf>
    <xf numFmtId="0" fontId="14" fillId="0" borderId="0" xfId="0" applyFont="1"/>
    <xf numFmtId="0" fontId="15" fillId="0" borderId="0" xfId="0" applyFont="1" applyAlignment="1">
      <alignment vertical="top"/>
    </xf>
    <xf numFmtId="0" fontId="0" fillId="0" borderId="0" xfId="0" applyAlignment="1">
      <alignment vertical="top"/>
    </xf>
    <xf numFmtId="0" fontId="19" fillId="0" borderId="6" xfId="0" applyFont="1" applyBorder="1" applyAlignment="1">
      <alignment horizontal="right" vertical="top"/>
    </xf>
    <xf numFmtId="0" fontId="12" fillId="2" borderId="6" xfId="0" applyFont="1" applyFill="1" applyBorder="1" applyAlignment="1">
      <alignment horizontal="center" vertical="top" wrapText="1"/>
    </xf>
    <xf numFmtId="0" fontId="19" fillId="0" borderId="6" xfId="0" applyFont="1" applyBorder="1" applyAlignment="1">
      <alignment horizontal="right"/>
    </xf>
    <xf numFmtId="0" fontId="21" fillId="0" borderId="6" xfId="0" applyFont="1" applyBorder="1" applyAlignment="1">
      <alignment horizontal="center"/>
    </xf>
    <xf numFmtId="0" fontId="71" fillId="0" borderId="6" xfId="0" applyFont="1" applyBorder="1" applyAlignment="1">
      <alignment horizontal="right"/>
    </xf>
    <xf numFmtId="0" fontId="12" fillId="2" borderId="6" xfId="0" applyFont="1" applyFill="1" applyBorder="1" applyAlignment="1">
      <alignment horizontal="center" wrapText="1"/>
    </xf>
    <xf numFmtId="0" fontId="26" fillId="0" borderId="6" xfId="0" applyFont="1" applyBorder="1" applyAlignment="1">
      <alignment horizontal="center"/>
    </xf>
    <xf numFmtId="0" fontId="25" fillId="8" borderId="12" xfId="0" applyFont="1" applyFill="1" applyBorder="1"/>
    <xf numFmtId="0" fontId="25" fillId="8" borderId="13" xfId="0" applyFont="1" applyFill="1" applyBorder="1"/>
    <xf numFmtId="0" fontId="22" fillId="8" borderId="13" xfId="0" applyFont="1" applyFill="1" applyBorder="1"/>
    <xf numFmtId="0" fontId="22" fillId="8" borderId="14" xfId="0" applyFont="1" applyFill="1" applyBorder="1"/>
    <xf numFmtId="0" fontId="70" fillId="0" borderId="1" xfId="0" applyFont="1" applyBorder="1"/>
    <xf numFmtId="0" fontId="70" fillId="0" borderId="0" xfId="0" applyFont="1"/>
    <xf numFmtId="0" fontId="34" fillId="3" borderId="12" xfId="0" applyFont="1" applyFill="1" applyBorder="1"/>
    <xf numFmtId="0" fontId="34" fillId="3" borderId="13" xfId="0" applyFont="1" applyFill="1" applyBorder="1" applyAlignment="1">
      <alignment wrapText="1"/>
    </xf>
    <xf numFmtId="0" fontId="73" fillId="3" borderId="13" xfId="0" applyFont="1" applyFill="1" applyBorder="1"/>
    <xf numFmtId="0" fontId="73" fillId="3" borderId="14" xfId="0" applyFont="1" applyFill="1" applyBorder="1"/>
    <xf numFmtId="0" fontId="34" fillId="3" borderId="13" xfId="0" applyFont="1" applyFill="1" applyBorder="1"/>
    <xf numFmtId="0" fontId="42" fillId="12" borderId="6" xfId="0" applyFont="1" applyFill="1" applyBorder="1" applyAlignment="1">
      <alignment horizontal="center"/>
    </xf>
    <xf numFmtId="0" fontId="7" fillId="12" borderId="17" xfId="0" applyFont="1" applyFill="1" applyBorder="1" applyAlignment="1">
      <alignment horizontal="center"/>
    </xf>
    <xf numFmtId="0" fontId="38" fillId="0" borderId="6" xfId="0" applyFont="1" applyBorder="1" applyAlignment="1">
      <alignment horizontal="left" vertical="top" wrapText="1"/>
    </xf>
    <xf numFmtId="0" fontId="61" fillId="0" borderId="6" xfId="0" applyFont="1" applyBorder="1" applyAlignment="1">
      <alignment horizontal="left" vertical="top" wrapText="1"/>
    </xf>
    <xf numFmtId="0" fontId="39" fillId="0" borderId="6" xfId="0" applyFont="1" applyBorder="1" applyAlignment="1">
      <alignment vertical="top" wrapText="1"/>
    </xf>
    <xf numFmtId="0" fontId="34" fillId="3" borderId="12" xfId="0" applyFont="1" applyFill="1" applyBorder="1" applyAlignment="1">
      <alignment horizontal="left" wrapText="1"/>
    </xf>
    <xf numFmtId="0" fontId="34" fillId="3" borderId="13" xfId="0" applyFont="1" applyFill="1" applyBorder="1" applyAlignment="1">
      <alignment horizontal="left" wrapText="1"/>
    </xf>
    <xf numFmtId="0" fontId="38" fillId="9" borderId="6" xfId="0" applyFont="1" applyFill="1" applyBorder="1" applyAlignment="1">
      <alignment vertical="top" wrapText="1"/>
    </xf>
    <xf numFmtId="0" fontId="44" fillId="9" borderId="11" xfId="0" applyFont="1" applyFill="1" applyBorder="1" applyAlignment="1">
      <alignment horizontal="center"/>
    </xf>
    <xf numFmtId="0" fontId="38" fillId="0" borderId="12" xfId="0" applyFont="1" applyBorder="1" applyAlignment="1">
      <alignment horizontal="left" vertical="top" wrapText="1"/>
    </xf>
    <xf numFmtId="0" fontId="38" fillId="0" borderId="13" xfId="0" applyFont="1" applyBorder="1" applyAlignment="1">
      <alignment horizontal="left" vertical="top" wrapText="1"/>
    </xf>
    <xf numFmtId="0" fontId="38" fillId="0" borderId="14" xfId="0" applyFont="1" applyBorder="1" applyAlignment="1">
      <alignment horizontal="left" vertical="top" wrapText="1"/>
    </xf>
    <xf numFmtId="0" fontId="61" fillId="0" borderId="8" xfId="0" applyFont="1" applyBorder="1" applyAlignment="1">
      <alignment horizontal="left" vertical="top" wrapText="1"/>
    </xf>
    <xf numFmtId="0" fontId="61" fillId="0" borderId="10" xfId="0" applyFont="1" applyBorder="1" applyAlignment="1">
      <alignment horizontal="left" vertical="top" wrapText="1"/>
    </xf>
    <xf numFmtId="0" fontId="61" fillId="0" borderId="9" xfId="0" applyFont="1" applyBorder="1" applyAlignment="1">
      <alignment horizontal="left" vertical="top" wrapText="1"/>
    </xf>
    <xf numFmtId="0" fontId="34" fillId="5" borderId="11" xfId="0" applyFont="1" applyFill="1" applyBorder="1" applyAlignment="1">
      <alignment horizontal="center"/>
    </xf>
    <xf numFmtId="0" fontId="12" fillId="0" borderId="8" xfId="0" applyFont="1" applyBorder="1" applyAlignment="1">
      <alignment horizontal="center" wrapText="1"/>
    </xf>
    <xf numFmtId="0" fontId="12" fillId="0" borderId="10" xfId="0" applyFont="1" applyBorder="1" applyAlignment="1">
      <alignment horizontal="center" wrapText="1"/>
    </xf>
    <xf numFmtId="0" fontId="12" fillId="0" borderId="9" xfId="0" applyFont="1" applyBorder="1" applyAlignment="1">
      <alignment horizontal="center" wrapText="1"/>
    </xf>
    <xf numFmtId="0" fontId="34" fillId="5" borderId="6" xfId="0" applyFont="1" applyFill="1" applyBorder="1" applyAlignment="1">
      <alignment horizontal="center"/>
    </xf>
    <xf numFmtId="0" fontId="45" fillId="0" borderId="1" xfId="0" applyFont="1" applyBorder="1" applyAlignment="1">
      <alignment horizontal="right" vertical="center"/>
    </xf>
    <xf numFmtId="0" fontId="38" fillId="0" borderId="8" xfId="0" applyFont="1" applyBorder="1" applyAlignment="1">
      <alignment horizontal="left" vertical="top" wrapText="1"/>
    </xf>
    <xf numFmtId="0" fontId="38" fillId="0" borderId="10" xfId="0" applyFont="1" applyBorder="1" applyAlignment="1">
      <alignment horizontal="left" vertical="top" wrapText="1"/>
    </xf>
    <xf numFmtId="0" fontId="38" fillId="0" borderId="9" xfId="0" applyFont="1" applyBorder="1" applyAlignment="1">
      <alignment horizontal="left" vertical="top" wrapText="1"/>
    </xf>
    <xf numFmtId="0" fontId="32" fillId="6" borderId="6" xfId="0" applyFont="1" applyFill="1" applyBorder="1"/>
    <xf numFmtId="0" fontId="7" fillId="0" borderId="3" xfId="0" applyFont="1" applyBorder="1" applyAlignment="1">
      <alignment horizontal="center"/>
    </xf>
    <xf numFmtId="0" fontId="9" fillId="0" borderId="7" xfId="0" applyFont="1" applyBorder="1"/>
    <xf numFmtId="0" fontId="9" fillId="0" borderId="4" xfId="0" applyFont="1" applyBorder="1"/>
    <xf numFmtId="0" fontId="9" fillId="0" borderId="5" xfId="0" applyFont="1" applyBorder="1"/>
    <xf numFmtId="0" fontId="69" fillId="0" borderId="8" xfId="0" applyFont="1" applyBorder="1" applyAlignment="1">
      <alignment horizontal="center" wrapText="1"/>
    </xf>
    <xf numFmtId="0" fontId="69" fillId="0" borderId="10" xfId="0" applyFont="1" applyBorder="1" applyAlignment="1">
      <alignment horizontal="center" wrapText="1"/>
    </xf>
    <xf numFmtId="0" fontId="69" fillId="0" borderId="9" xfId="0" applyFont="1" applyBorder="1" applyAlignment="1">
      <alignment horizontal="center" wrapText="1"/>
    </xf>
    <xf numFmtId="0" fontId="38" fillId="0" borderId="6" xfId="0" applyFont="1" applyBorder="1" applyAlignment="1">
      <alignment wrapText="1"/>
    </xf>
    <xf numFmtId="0" fontId="24" fillId="0" borderId="8" xfId="0" applyFont="1" applyBorder="1" applyAlignment="1">
      <alignment horizontal="center" vertical="top" wrapText="1"/>
    </xf>
    <xf numFmtId="0" fontId="24" fillId="0" borderId="10" xfId="0" applyFont="1" applyBorder="1" applyAlignment="1">
      <alignment horizontal="center" vertical="top" wrapText="1"/>
    </xf>
    <xf numFmtId="0" fontId="24" fillId="0" borderId="9" xfId="0" applyFont="1" applyBorder="1" applyAlignment="1">
      <alignment horizontal="center" vertical="top" wrapText="1"/>
    </xf>
    <xf numFmtId="0" fontId="23" fillId="0" borderId="8" xfId="0" applyFont="1" applyBorder="1" applyAlignment="1">
      <alignment horizontal="center" vertical="top" wrapText="1"/>
    </xf>
    <xf numFmtId="0" fontId="23" fillId="0" borderId="10" xfId="0" applyFont="1" applyBorder="1" applyAlignment="1">
      <alignment horizontal="center" vertical="top"/>
    </xf>
    <xf numFmtId="0" fontId="23" fillId="0" borderId="9" xfId="0" applyFont="1" applyBorder="1" applyAlignment="1">
      <alignment horizontal="center" vertical="top"/>
    </xf>
    <xf numFmtId="0" fontId="59" fillId="0" borderId="8" xfId="0" applyFont="1" applyBorder="1" applyAlignment="1">
      <alignment horizontal="left" vertical="top" wrapText="1"/>
    </xf>
    <xf numFmtId="0" fontId="59" fillId="0" borderId="10" xfId="0" applyFont="1" applyBorder="1" applyAlignment="1">
      <alignment horizontal="left" vertical="top" wrapText="1"/>
    </xf>
    <xf numFmtId="0" fontId="59" fillId="0" borderId="9" xfId="0" applyFont="1" applyBorder="1" applyAlignment="1">
      <alignment horizontal="left" vertical="top" wrapText="1"/>
    </xf>
    <xf numFmtId="0" fontId="34" fillId="5" borderId="18" xfId="0" applyFont="1" applyFill="1" applyBorder="1" applyAlignment="1">
      <alignment horizontal="center"/>
    </xf>
    <xf numFmtId="0" fontId="34" fillId="5" borderId="19" xfId="0" applyFont="1" applyFill="1" applyBorder="1" applyAlignment="1">
      <alignment horizontal="center"/>
    </xf>
    <xf numFmtId="0" fontId="34" fillId="5" borderId="20" xfId="0" applyFont="1" applyFill="1" applyBorder="1" applyAlignment="1">
      <alignment horizontal="center"/>
    </xf>
    <xf numFmtId="0" fontId="44" fillId="0" borderId="10" xfId="0" applyFont="1" applyBorder="1" applyAlignment="1">
      <alignment horizontal="center"/>
    </xf>
    <xf numFmtId="0" fontId="24" fillId="0" borderId="8" xfId="0" applyFont="1" applyBorder="1" applyAlignment="1">
      <alignment horizontal="left" vertical="top" wrapText="1"/>
    </xf>
    <xf numFmtId="0" fontId="24" fillId="0" borderId="10" xfId="0" applyFont="1" applyBorder="1" applyAlignment="1">
      <alignment horizontal="left" vertical="top" wrapText="1"/>
    </xf>
    <xf numFmtId="0" fontId="24" fillId="0" borderId="9" xfId="0" applyFont="1" applyBorder="1" applyAlignment="1">
      <alignment horizontal="left" vertical="top" wrapText="1"/>
    </xf>
    <xf numFmtId="0" fontId="5" fillId="9" borderId="13" xfId="0" applyFont="1" applyFill="1" applyBorder="1" applyAlignment="1">
      <alignment horizontal="center"/>
    </xf>
    <xf numFmtId="0" fontId="39" fillId="0" borderId="6" xfId="0" applyFont="1" applyBorder="1" applyAlignment="1">
      <alignment horizontal="left" vertical="top" wrapText="1"/>
    </xf>
    <xf numFmtId="0" fontId="41" fillId="0" borderId="6" xfId="0" applyFont="1" applyBorder="1" applyAlignment="1">
      <alignment horizontal="center" vertical="center"/>
    </xf>
    <xf numFmtId="0" fontId="25" fillId="6" borderId="8" xfId="0" applyFont="1" applyFill="1" applyBorder="1" applyAlignment="1">
      <alignment horizontal="left"/>
    </xf>
    <xf numFmtId="0" fontId="25" fillId="6" borderId="10" xfId="0" applyFont="1" applyFill="1" applyBorder="1" applyAlignment="1">
      <alignment horizontal="left"/>
    </xf>
    <xf numFmtId="0" fontId="25" fillId="6" borderId="9" xfId="0" applyFont="1" applyFill="1" applyBorder="1" applyAlignment="1">
      <alignment horizontal="left"/>
    </xf>
  </cellXfs>
  <cellStyles count="1">
    <cellStyle name="Normal" xfId="0" builtinId="0"/>
  </cellStyles>
  <dxfs count="0"/>
  <tableStyles count="0" defaultTableStyle="TableStyleMedium2" defaultPivotStyle="PivotStyleLight16"/>
  <colors>
    <mruColors>
      <color rgb="FFFFFFCC"/>
      <color rgb="FF99FF99"/>
      <color rgb="FFF2DCDB"/>
      <color rgb="FFCCFFCC"/>
      <color rgb="FFEEB5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912538426923081E-2"/>
          <c:y val="1.8163673802097283E-2"/>
          <c:w val="0.87146826776128783"/>
          <c:h val="0.82791626071735169"/>
        </c:manualLayout>
      </c:layout>
      <c:scatterChart>
        <c:scatterStyle val="lineMarker"/>
        <c:varyColors val="0"/>
        <c:ser>
          <c:idx val="0"/>
          <c:order val="0"/>
          <c:spPr>
            <a:ln w="19050" cap="rnd">
              <a:noFill/>
              <a:round/>
            </a:ln>
            <a:effectLst/>
          </c:spPr>
          <c:marker>
            <c:symbol val="circle"/>
            <c:size val="2"/>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intercept val="0"/>
            <c:dispRSqr val="0"/>
            <c:dispEq val="1"/>
            <c:trendlineLbl>
              <c:layout>
                <c:manualLayout>
                  <c:x val="-0.10773410565191631"/>
                  <c:y val="2.194420605182436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tx1"/>
                </a:solidFill>
                <a:prstDash val="solid"/>
              </a:ln>
              <a:effectLst/>
            </c:spPr>
            <c:trendlineType val="linear"/>
            <c:intercept val="-7.3499999999999996E-2"/>
            <c:dispRSqr val="0"/>
            <c:dispEq val="0"/>
          </c:trendline>
          <c:trendline>
            <c:spPr>
              <a:ln w="19050" cap="rnd">
                <a:solidFill>
                  <a:srgbClr val="FF0000"/>
                </a:solidFill>
                <a:prstDash val="solid"/>
              </a:ln>
              <a:effectLst/>
            </c:spPr>
            <c:trendlineType val="linear"/>
            <c:intercept val="2.0267464999999998E-2"/>
            <c:dispRSqr val="0"/>
            <c:dispEq val="0"/>
          </c:trendline>
          <c:errBars>
            <c:errDir val="y"/>
            <c:errBarType val="both"/>
            <c:errValType val="cust"/>
            <c:noEndCap val="0"/>
            <c:plus>
              <c:numRef>
                <c:f>Report!$D$77:$D$86</c:f>
                <c:numCache>
                  <c:formatCode>General</c:formatCode>
                  <c:ptCount val="10"/>
                  <c:pt idx="0">
                    <c:v>1.6858585998791042E-2</c:v>
                  </c:pt>
                  <c:pt idx="1">
                    <c:v>1.6400730189408606E-2</c:v>
                  </c:pt>
                  <c:pt idx="2">
                    <c:v>1.5818054920253125E-2</c:v>
                  </c:pt>
                  <c:pt idx="3">
                    <c:v>1.5114994701951816E-2</c:v>
                  </c:pt>
                  <c:pt idx="4">
                    <c:v>1.429690024728532E-2</c:v>
                  </c:pt>
                  <c:pt idx="5">
                    <c:v>1.3369997749032586E-2</c:v>
                  </c:pt>
                  <c:pt idx="6">
                    <c:v>1.2341341494884351E-2</c:v>
                  </c:pt>
                  <c:pt idx="7">
                    <c:v>1.1218760180054308E-2</c:v>
                  </c:pt>
                  <c:pt idx="8">
                    <c:v>1.0010797326181443E-2</c:v>
                  </c:pt>
                  <c:pt idx="9">
                    <c:v>8.7266462599716495E-3</c:v>
                  </c:pt>
                </c:numCache>
              </c:numRef>
            </c:plus>
            <c:minus>
              <c:numRef>
                <c:f>Report!$D$77:$D$86</c:f>
                <c:numCache>
                  <c:formatCode>General</c:formatCode>
                  <c:ptCount val="10"/>
                  <c:pt idx="0">
                    <c:v>1.6858585998791042E-2</c:v>
                  </c:pt>
                  <c:pt idx="1">
                    <c:v>1.6400730189408606E-2</c:v>
                  </c:pt>
                  <c:pt idx="2">
                    <c:v>1.5818054920253125E-2</c:v>
                  </c:pt>
                  <c:pt idx="3">
                    <c:v>1.5114994701951816E-2</c:v>
                  </c:pt>
                  <c:pt idx="4">
                    <c:v>1.429690024728532E-2</c:v>
                  </c:pt>
                  <c:pt idx="5">
                    <c:v>1.3369997749032586E-2</c:v>
                  </c:pt>
                  <c:pt idx="6">
                    <c:v>1.2341341494884351E-2</c:v>
                  </c:pt>
                  <c:pt idx="7">
                    <c:v>1.1218760180054308E-2</c:v>
                  </c:pt>
                  <c:pt idx="8">
                    <c:v>1.0010797326181443E-2</c:v>
                  </c:pt>
                  <c:pt idx="9">
                    <c:v>8.7266462599716495E-3</c:v>
                  </c:pt>
                </c:numCache>
              </c:numRef>
            </c:minus>
            <c:spPr>
              <a:noFill/>
              <a:ln w="9525" cap="flat" cmpd="sng" algn="ctr">
                <a:solidFill>
                  <a:schemeClr val="tx1">
                    <a:lumMod val="65000"/>
                    <a:lumOff val="35000"/>
                  </a:schemeClr>
                </a:solidFill>
                <a:round/>
              </a:ln>
              <a:effectLst/>
            </c:spPr>
          </c:errBars>
          <c:errBars>
            <c:errDir val="x"/>
            <c:errBarType val="both"/>
            <c:errValType val="cust"/>
            <c:noEndCap val="0"/>
            <c:plus>
              <c:numRef>
                <c:f>Report!$G$77:$G$86</c:f>
                <c:numCache>
                  <c:formatCode>General</c:formatCode>
                  <c:ptCount val="10"/>
                  <c:pt idx="0">
                    <c:v>1.7132626378240118E-2</c:v>
                  </c:pt>
                  <c:pt idx="1">
                    <c:v>1.6934855141545798E-2</c:v>
                  </c:pt>
                  <c:pt idx="2">
                    <c:v>1.6599067581897532E-2</c:v>
                  </c:pt>
                  <c:pt idx="3">
                    <c:v>1.6294052274549081E-2</c:v>
                  </c:pt>
                  <c:pt idx="4">
                    <c:v>1.5944376102501781E-2</c:v>
                  </c:pt>
                  <c:pt idx="5">
                    <c:v>1.5550997503837517E-2</c:v>
                  </c:pt>
                  <c:pt idx="6">
                    <c:v>1.5114994701951816E-2</c:v>
                  </c:pt>
                  <c:pt idx="7">
                    <c:v>1.4801231493199101E-2</c:v>
                  </c:pt>
                  <c:pt idx="8">
                    <c:v>1.4469435263826857E-2</c:v>
                  </c:pt>
                  <c:pt idx="9">
                    <c:v>1.3938819173669514E-2</c:v>
                  </c:pt>
                </c:numCache>
              </c:numRef>
            </c:plus>
            <c:minus>
              <c:numRef>
                <c:f>Report!$G$77:$G$86</c:f>
                <c:numCache>
                  <c:formatCode>General</c:formatCode>
                  <c:ptCount val="10"/>
                  <c:pt idx="0">
                    <c:v>1.7132626378240118E-2</c:v>
                  </c:pt>
                  <c:pt idx="1">
                    <c:v>1.6934855141545798E-2</c:v>
                  </c:pt>
                  <c:pt idx="2">
                    <c:v>1.6599067581897532E-2</c:v>
                  </c:pt>
                  <c:pt idx="3">
                    <c:v>1.6294052274549081E-2</c:v>
                  </c:pt>
                  <c:pt idx="4">
                    <c:v>1.5944376102501781E-2</c:v>
                  </c:pt>
                  <c:pt idx="5">
                    <c:v>1.5550997503837517E-2</c:v>
                  </c:pt>
                  <c:pt idx="6">
                    <c:v>1.5114994701951816E-2</c:v>
                  </c:pt>
                  <c:pt idx="7">
                    <c:v>1.4801231493199101E-2</c:v>
                  </c:pt>
                  <c:pt idx="8">
                    <c:v>1.4469435263826857E-2</c:v>
                  </c:pt>
                  <c:pt idx="9">
                    <c:v>1.3938819173669514E-2</c:v>
                  </c:pt>
                </c:numCache>
              </c:numRef>
            </c:minus>
            <c:spPr>
              <a:noFill/>
              <a:ln w="9525" cap="flat" cmpd="sng" algn="ctr">
                <a:solidFill>
                  <a:schemeClr val="tx1">
                    <a:lumMod val="65000"/>
                    <a:lumOff val="35000"/>
                  </a:schemeClr>
                </a:solidFill>
                <a:round/>
              </a:ln>
              <a:effectLst/>
            </c:spPr>
          </c:errBars>
          <c:xVal>
            <c:numRef>
              <c:f>Report!$F$77:$F$86</c:f>
              <c:numCache>
                <c:formatCode>General</c:formatCode>
                <c:ptCount val="10"/>
                <c:pt idx="0">
                  <c:v>0.1908089953765448</c:v>
                </c:pt>
                <c:pt idx="1">
                  <c:v>0.24192189559966773</c:v>
                </c:pt>
                <c:pt idx="2">
                  <c:v>0.3090169943749474</c:v>
                </c:pt>
                <c:pt idx="3">
                  <c:v>0.35836794954530027</c:v>
                </c:pt>
                <c:pt idx="4">
                  <c:v>0.40673664307580015</c:v>
                </c:pt>
                <c:pt idx="5">
                  <c:v>0.4539904997395468</c:v>
                </c:pt>
                <c:pt idx="6">
                  <c:v>0.49999999999999994</c:v>
                </c:pt>
                <c:pt idx="7">
                  <c:v>0.5299192642332049</c:v>
                </c:pt>
                <c:pt idx="8">
                  <c:v>0.5591929034707469</c:v>
                </c:pt>
                <c:pt idx="9">
                  <c:v>0.60181502315204827</c:v>
                </c:pt>
              </c:numCache>
            </c:numRef>
          </c:xVal>
          <c:yVal>
            <c:numRef>
              <c:f>Report!$C$77:$C$86</c:f>
              <c:numCache>
                <c:formatCode>General</c:formatCode>
                <c:ptCount val="10"/>
                <c:pt idx="0">
                  <c:v>0.25881904510252074</c:v>
                </c:pt>
                <c:pt idx="1">
                  <c:v>0.34202014332566871</c:v>
                </c:pt>
                <c:pt idx="2">
                  <c:v>0.42261826174069944</c:v>
                </c:pt>
                <c:pt idx="3">
                  <c:v>0.49999999999999994</c:v>
                </c:pt>
                <c:pt idx="4">
                  <c:v>0.57357643635104605</c:v>
                </c:pt>
                <c:pt idx="5">
                  <c:v>0.64278760968653925</c:v>
                </c:pt>
                <c:pt idx="6">
                  <c:v>0.70710678118654746</c:v>
                </c:pt>
                <c:pt idx="7">
                  <c:v>0.76604444311897801</c:v>
                </c:pt>
                <c:pt idx="8">
                  <c:v>0.8191520442889918</c:v>
                </c:pt>
                <c:pt idx="9">
                  <c:v>0.8660254037844386</c:v>
                </c:pt>
              </c:numCache>
            </c:numRef>
          </c:yVal>
          <c:smooth val="0"/>
          <c:extLst>
            <c:ext xmlns:c16="http://schemas.microsoft.com/office/drawing/2014/chart" uri="{C3380CC4-5D6E-409C-BE32-E72D297353CC}">
              <c16:uniqueId val="{00000001-9E37-4533-84F2-042FFEF93076}"/>
            </c:ext>
          </c:extLst>
        </c:ser>
        <c:dLbls>
          <c:showLegendKey val="0"/>
          <c:showVal val="0"/>
          <c:showCatName val="0"/>
          <c:showSerName val="0"/>
          <c:showPercent val="0"/>
          <c:showBubbleSize val="0"/>
        </c:dLbls>
        <c:axId val="-1648388608"/>
        <c:axId val="-1648394048"/>
      </c:scatterChart>
      <c:valAx>
        <c:axId val="-1648388608"/>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b="0" i="0" baseline="0">
                    <a:effectLst/>
                  </a:rPr>
                  <a:t>Sin </a:t>
                </a:r>
                <a:r>
                  <a:rPr lang="en-US" sz="1100" b="0" i="0" baseline="0">
                    <a:effectLst/>
                    <a:sym typeface="Symbol" panose="05050102010706020507" pitchFamily="18" charset="2"/>
                  </a:rPr>
                  <a:t></a:t>
                </a:r>
                <a:r>
                  <a:rPr lang="en-US" sz="1100" b="0" i="0" baseline="-25000">
                    <a:effectLst/>
                  </a:rPr>
                  <a:t>2</a:t>
                </a:r>
                <a:endParaRPr lang="en-US" sz="1100">
                  <a:effectLst/>
                </a:endParaRPr>
              </a:p>
            </c:rich>
          </c:tx>
          <c:layout>
            <c:manualLayout>
              <c:xMode val="edge"/>
              <c:yMode val="edge"/>
              <c:x val="0.46551399888613204"/>
              <c:y val="0.9194620500623840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94048"/>
        <c:crosses val="autoZero"/>
        <c:crossBetween val="midCat"/>
      </c:valAx>
      <c:valAx>
        <c:axId val="-16483940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Sin </a:t>
                </a:r>
                <a:r>
                  <a:rPr lang="en-US">
                    <a:sym typeface="Symbol" panose="05050102010706020507" pitchFamily="18" charset="2"/>
                  </a:rPr>
                  <a:t></a:t>
                </a:r>
                <a:r>
                  <a:rPr lang="en-US" baseline="-25000">
                    <a:sym typeface="Symbol" panose="05050102010706020507" pitchFamily="18" charset="2"/>
                  </a:rPr>
                  <a:t>1</a:t>
                </a:r>
                <a:endParaRPr lang="en-US" baseline="-25000"/>
              </a:p>
            </c:rich>
          </c:tx>
          <c:layout>
            <c:manualLayout>
              <c:xMode val="edge"/>
              <c:yMode val="edge"/>
              <c:x val="1.1828537628304827E-2"/>
              <c:y val="0.3949689702190562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8860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ym typeface="Symbol" panose="05050102010706020507" pitchFamily="18" charset="2"/>
              </a:rPr>
              <a:t></a:t>
            </a:r>
            <a:r>
              <a:rPr lang="en-US" baseline="-25000">
                <a:sym typeface="Symbol" panose="05050102010706020507" pitchFamily="18" charset="2"/>
              </a:rPr>
              <a:t>1 </a:t>
            </a:r>
            <a:r>
              <a:rPr lang="en-US" baseline="0">
                <a:sym typeface="Symbol" panose="05050102010706020507" pitchFamily="18" charset="2"/>
              </a:rPr>
              <a:t> vs. </a:t>
            </a:r>
            <a:r>
              <a:rPr lang="en-US" sz="1400" b="0" i="0" u="none" strike="noStrike" baseline="0">
                <a:effectLst/>
                <a:sym typeface="Symbol" panose="05050102010706020507" pitchFamily="18" charset="2"/>
              </a:rPr>
              <a:t>'</a:t>
            </a:r>
            <a:r>
              <a:rPr lang="en-US" sz="1400" b="0" i="0" u="none" strike="noStrike" baseline="-25000">
                <a:effectLst/>
              </a:rPr>
              <a:t>1 </a:t>
            </a:r>
            <a:r>
              <a:rPr lang="en-US" sz="1400" b="0" i="0" u="none" strike="noStrike" baseline="0">
                <a:effectLst/>
              </a:rPr>
              <a:t> </a:t>
            </a:r>
            <a:r>
              <a:rPr lang="en-US" sz="1400" b="0" i="0" u="none" strike="noStrike" baseline="-25000">
                <a:effectLst/>
              </a:rPr>
              <a:t> </a:t>
            </a:r>
            <a:r>
              <a:rPr lang="en-US" sz="1400" b="0" i="0" u="none" strike="noStrike" baseline="0">
                <a:effectLst/>
              </a:rPr>
              <a:t> </a:t>
            </a:r>
            <a:r>
              <a:rPr lang="en-US" baseline="0">
                <a:sym typeface="Symbol" panose="05050102010706020507" pitchFamily="18" charset="2"/>
              </a:rPr>
              <a:t> </a:t>
            </a:r>
            <a:r>
              <a:rPr lang="en-US" baseline="-25000">
                <a:sym typeface="Symbol" panose="05050102010706020507" pitchFamily="18" charset="2"/>
              </a:rPr>
              <a:t> </a:t>
            </a:r>
            <a:endParaRPr lang="en-US" baseline="-25000"/>
          </a:p>
        </c:rich>
      </c:tx>
      <c:layout>
        <c:manualLayout>
          <c:xMode val="edge"/>
          <c:yMode val="edge"/>
          <c:x val="0.46977077865266842"/>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5.4550252550486233E-2"/>
                  <c:y val="3.2633424240333616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errBars>
            <c:errDir val="x"/>
            <c:errBarType val="both"/>
            <c:errValType val="cust"/>
            <c:noEndCap val="0"/>
            <c:plus>
              <c:numRef>
                <c:f>Report!$C$30</c:f>
                <c:numCache>
                  <c:formatCode>General</c:formatCode>
                  <c:ptCount val="1"/>
                  <c:pt idx="0">
                    <c:v>1</c:v>
                  </c:pt>
                </c:numCache>
              </c:numRef>
            </c:plus>
            <c:minus>
              <c:numRef>
                <c:f>Report!$C$30</c:f>
                <c:numCache>
                  <c:formatCode>General</c:formatCode>
                  <c:ptCount val="1"/>
                  <c:pt idx="0">
                    <c:v>1</c:v>
                  </c:pt>
                </c:numCache>
              </c:numRef>
            </c:minus>
            <c:spPr>
              <a:noFill/>
              <a:ln w="9525" cap="flat" cmpd="sng" algn="ctr">
                <a:solidFill>
                  <a:schemeClr val="tx1">
                    <a:lumMod val="65000"/>
                    <a:lumOff val="35000"/>
                  </a:schemeClr>
                </a:solidFill>
                <a:round/>
              </a:ln>
              <a:effectLst/>
            </c:spPr>
          </c:errBars>
          <c:errBars>
            <c:errDir val="y"/>
            <c:errBarType val="both"/>
            <c:errValType val="cust"/>
            <c:noEndCap val="0"/>
            <c:plus>
              <c:numRef>
                <c:f>Report!$C$30</c:f>
                <c:numCache>
                  <c:formatCode>General</c:formatCode>
                  <c:ptCount val="1"/>
                  <c:pt idx="0">
                    <c:v>1</c:v>
                  </c:pt>
                </c:numCache>
              </c:numRef>
            </c:plus>
            <c:minus>
              <c:numRef>
                <c:f>Report!$C$30</c:f>
                <c:numCache>
                  <c:formatCode>General</c:formatCode>
                  <c:ptCount val="1"/>
                  <c:pt idx="0">
                    <c:v>1</c:v>
                  </c:pt>
                </c:numCache>
              </c:numRef>
            </c:minus>
            <c:spPr>
              <a:noFill/>
              <a:ln w="9525" cap="flat" cmpd="sng" algn="ctr">
                <a:solidFill>
                  <a:schemeClr val="tx1">
                    <a:lumMod val="65000"/>
                    <a:lumOff val="35000"/>
                  </a:schemeClr>
                </a:solidFill>
                <a:round/>
              </a:ln>
              <a:effectLst/>
            </c:spPr>
          </c:errBars>
          <c:xVal>
            <c:numRef>
              <c:f>Report!$E$19:$E$28</c:f>
              <c:numCache>
                <c:formatCode>General</c:formatCode>
                <c:ptCount val="10"/>
                <c:pt idx="0">
                  <c:v>15</c:v>
                </c:pt>
                <c:pt idx="1">
                  <c:v>20</c:v>
                </c:pt>
                <c:pt idx="2">
                  <c:v>25</c:v>
                </c:pt>
                <c:pt idx="3">
                  <c:v>30</c:v>
                </c:pt>
                <c:pt idx="4">
                  <c:v>35</c:v>
                </c:pt>
                <c:pt idx="5">
                  <c:v>40</c:v>
                </c:pt>
                <c:pt idx="6">
                  <c:v>45</c:v>
                </c:pt>
                <c:pt idx="7">
                  <c:v>50</c:v>
                </c:pt>
                <c:pt idx="8">
                  <c:v>55</c:v>
                </c:pt>
                <c:pt idx="9">
                  <c:v>60</c:v>
                </c:pt>
              </c:numCache>
            </c:numRef>
          </c:xVal>
          <c:yVal>
            <c:numRef>
              <c:f>Report!$F$19:$F$28</c:f>
              <c:numCache>
                <c:formatCode>General</c:formatCode>
                <c:ptCount val="10"/>
                <c:pt idx="0">
                  <c:v>15</c:v>
                </c:pt>
                <c:pt idx="1">
                  <c:v>21</c:v>
                </c:pt>
                <c:pt idx="2">
                  <c:v>27</c:v>
                </c:pt>
                <c:pt idx="3">
                  <c:v>30</c:v>
                </c:pt>
                <c:pt idx="4">
                  <c:v>36</c:v>
                </c:pt>
                <c:pt idx="5">
                  <c:v>41</c:v>
                </c:pt>
                <c:pt idx="6">
                  <c:v>47</c:v>
                </c:pt>
                <c:pt idx="7">
                  <c:v>53</c:v>
                </c:pt>
                <c:pt idx="8">
                  <c:v>56</c:v>
                </c:pt>
                <c:pt idx="9">
                  <c:v>61</c:v>
                </c:pt>
              </c:numCache>
            </c:numRef>
          </c:yVal>
          <c:smooth val="0"/>
          <c:extLst>
            <c:ext xmlns:c16="http://schemas.microsoft.com/office/drawing/2014/chart" uri="{C3380CC4-5D6E-409C-BE32-E72D297353CC}">
              <c16:uniqueId val="{00000001-FC9D-474D-A964-63B002252139}"/>
            </c:ext>
          </c:extLst>
        </c:ser>
        <c:dLbls>
          <c:showLegendKey val="0"/>
          <c:showVal val="0"/>
          <c:showCatName val="0"/>
          <c:showSerName val="0"/>
          <c:showPercent val="0"/>
          <c:showBubbleSize val="0"/>
        </c:dLbls>
        <c:axId val="-1648392960"/>
        <c:axId val="-1648391872"/>
      </c:scatterChart>
      <c:valAx>
        <c:axId val="-1648392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baseline="0">
                    <a:effectLst/>
                    <a:sym typeface="Symbol" panose="05050102010706020507" pitchFamily="18" charset="2"/>
                  </a:rPr>
                  <a:t></a:t>
                </a:r>
                <a:r>
                  <a:rPr lang="en-US" sz="1000" b="0" i="0" u="none" strike="noStrike" baseline="-25000">
                    <a:effectLst/>
                  </a:rPr>
                  <a:t>1 </a:t>
                </a:r>
                <a:r>
                  <a:rPr lang="en-US" sz="1000" b="0" i="0" u="none" strike="noStrike" baseline="0">
                    <a:effectLst/>
                  </a:rPr>
                  <a:t> </a:t>
                </a:r>
                <a:r>
                  <a:rPr lang="en-US" sz="1000" b="0" i="0" u="none" strike="noStrike" baseline="-25000">
                    <a:effectLst/>
                  </a:rPr>
                  <a:t> </a:t>
                </a:r>
                <a:r>
                  <a:rPr lang="en-US" sz="1000" b="0" i="0" u="none" strike="noStrike" baseline="0">
                    <a:effectLst/>
                  </a:rPr>
                  <a:t>  </a:t>
                </a:r>
                <a:r>
                  <a:rPr lang="en-US" sz="1000" b="0" i="0" u="none" strike="noStrike" baseline="-25000">
                    <a:effectLst/>
                  </a:rPr>
                  <a:t> </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91872"/>
        <c:crosses val="autoZero"/>
        <c:crossBetween val="midCat"/>
      </c:valAx>
      <c:valAx>
        <c:axId val="-16483918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baseline="0">
                    <a:effectLst/>
                    <a:sym typeface="Symbol" panose="05050102010706020507" pitchFamily="18" charset="2"/>
                  </a:rPr>
                  <a:t></a:t>
                </a:r>
                <a:r>
                  <a:rPr lang="en-US" sz="1000" b="0" i="0" u="none" strike="noStrike" baseline="0">
                    <a:effectLst/>
                  </a:rPr>
                  <a:t>'</a:t>
                </a:r>
                <a:r>
                  <a:rPr lang="en-US" sz="1000" b="0" i="0" u="none" strike="noStrike" baseline="-25000">
                    <a:effectLst/>
                  </a:rPr>
                  <a:t>1 </a:t>
                </a:r>
                <a:r>
                  <a:rPr lang="en-US" sz="1000" b="0" i="0" u="none" strike="noStrike" baseline="0">
                    <a:effectLst/>
                  </a:rPr>
                  <a:t> </a:t>
                </a:r>
                <a:r>
                  <a:rPr lang="en-US" sz="1000" b="0" i="0" u="none" strike="noStrike" baseline="-25000">
                    <a:effectLst/>
                  </a:rPr>
                  <a:t> </a:t>
                </a:r>
                <a:r>
                  <a:rPr lang="en-US" sz="1000" b="0" i="0" u="none" strike="noStrike" baseline="0">
                    <a:effectLst/>
                  </a:rPr>
                  <a:t>  </a:t>
                </a:r>
                <a:r>
                  <a:rPr lang="en-US" sz="1000" b="0" i="0" u="none" strike="noStrike" baseline="-25000">
                    <a:effectLst/>
                  </a:rPr>
                  <a:t> </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929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a:t>
            </a:r>
            <a:r>
              <a:rPr lang="el-GR" baseline="-25000"/>
              <a:t>θ</a:t>
            </a:r>
            <a:r>
              <a:rPr lang="en-US" baseline="-25000"/>
              <a:t> </a:t>
            </a:r>
            <a:r>
              <a:rPr lang="en-US" baseline="0"/>
              <a:t>vs. </a:t>
            </a:r>
            <a:r>
              <a:rPr lang="en-US" baseline="0">
                <a:sym typeface="Symbol" panose="05050102010706020507" pitchFamily="18" charset="2"/>
              </a:rPr>
              <a:t></a:t>
            </a:r>
            <a:endParaRPr lang="en-US" baseline="-250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5.1319404234576295E-2"/>
                  <c:y val="-8.4217418082873335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errBars>
            <c:errDir val="y"/>
            <c:errBarType val="both"/>
            <c:errValType val="cust"/>
            <c:noEndCap val="0"/>
            <c:plus>
              <c:numRef>
                <c:f>Report!$D$163:$D$173</c:f>
                <c:numCache>
                  <c:formatCode>General</c:formatCode>
                  <c:ptCount val="11"/>
                  <c:pt idx="0">
                    <c:v>3.2015621187164245E-5</c:v>
                  </c:pt>
                  <c:pt idx="1">
                    <c:v>3.5355339059327377E-5</c:v>
                  </c:pt>
                  <c:pt idx="2">
                    <c:v>3.3634060117684279E-5</c:v>
                  </c:pt>
                  <c:pt idx="3">
                    <c:v>3.6055512754639895E-5</c:v>
                  </c:pt>
                  <c:pt idx="4">
                    <c:v>3.7165171868296261E-5</c:v>
                  </c:pt>
                  <c:pt idx="5">
                    <c:v>4.2426406871192848E-5</c:v>
                  </c:pt>
                  <c:pt idx="6">
                    <c:v>4.2426406871192848E-5</c:v>
                  </c:pt>
                  <c:pt idx="7">
                    <c:v>3.6055512754639895E-5</c:v>
                  </c:pt>
                  <c:pt idx="8">
                    <c:v>3.6055512754639895E-5</c:v>
                  </c:pt>
                  <c:pt idx="9">
                    <c:v>3.7165171868296261E-5</c:v>
                  </c:pt>
                  <c:pt idx="10">
                    <c:v>4.0697051490249266E-5</c:v>
                  </c:pt>
                </c:numCache>
              </c:numRef>
            </c:plus>
            <c:minus>
              <c:numRef>
                <c:f>Report!$D$163:$D$173</c:f>
                <c:numCache>
                  <c:formatCode>General</c:formatCode>
                  <c:ptCount val="11"/>
                  <c:pt idx="0">
                    <c:v>3.2015621187164245E-5</c:v>
                  </c:pt>
                  <c:pt idx="1">
                    <c:v>3.5355339059327377E-5</c:v>
                  </c:pt>
                  <c:pt idx="2">
                    <c:v>3.3634060117684279E-5</c:v>
                  </c:pt>
                  <c:pt idx="3">
                    <c:v>3.6055512754639895E-5</c:v>
                  </c:pt>
                  <c:pt idx="4">
                    <c:v>3.7165171868296261E-5</c:v>
                  </c:pt>
                  <c:pt idx="5">
                    <c:v>4.2426406871192848E-5</c:v>
                  </c:pt>
                  <c:pt idx="6">
                    <c:v>4.2426406871192848E-5</c:v>
                  </c:pt>
                  <c:pt idx="7">
                    <c:v>3.6055512754639895E-5</c:v>
                  </c:pt>
                  <c:pt idx="8">
                    <c:v>3.6055512754639895E-5</c:v>
                  </c:pt>
                  <c:pt idx="9">
                    <c:v>3.7165171868296261E-5</c:v>
                  </c:pt>
                  <c:pt idx="10">
                    <c:v>4.0697051490249266E-5</c:v>
                  </c:pt>
                </c:numCache>
              </c:numRef>
            </c:minus>
            <c:spPr>
              <a:noFill/>
              <a:ln w="9525" cap="flat" cmpd="sng" algn="ctr">
                <a:solidFill>
                  <a:schemeClr val="tx1">
                    <a:lumMod val="65000"/>
                    <a:lumOff val="35000"/>
                  </a:schemeClr>
                </a:solidFill>
                <a:round/>
              </a:ln>
              <a:effectLst/>
            </c:spPr>
          </c:errBars>
          <c:errBars>
            <c:errDir val="x"/>
            <c:errBarType val="both"/>
            <c:errValType val="cust"/>
            <c:noEndCap val="0"/>
            <c:plus>
              <c:numRef>
                <c:f>Report!#REF!</c:f>
                <c:numCache>
                  <c:formatCode>General</c:formatCode>
                  <c:ptCount val="1"/>
                  <c:pt idx="0">
                    <c:v>1</c:v>
                  </c:pt>
                </c:numCache>
              </c:numRef>
            </c:plus>
            <c:minus>
              <c:numRef>
                <c:f>Report!#REF!</c:f>
                <c:numCache>
                  <c:formatCode>General</c:formatCode>
                  <c:ptCount val="1"/>
                  <c:pt idx="0">
                    <c:v>1</c:v>
                  </c:pt>
                </c:numCache>
              </c:numRef>
            </c:minus>
            <c:spPr>
              <a:noFill/>
              <a:ln w="9525" cap="flat" cmpd="sng" algn="ctr">
                <a:solidFill>
                  <a:schemeClr val="tx1">
                    <a:lumMod val="65000"/>
                    <a:lumOff val="35000"/>
                  </a:schemeClr>
                </a:solidFill>
                <a:round/>
              </a:ln>
              <a:effectLst/>
            </c:spPr>
          </c:errBars>
          <c:xVal>
            <c:numRef>
              <c:f>Report!$B$163:$B$173</c:f>
              <c:numCache>
                <c:formatCode>General</c:formatCode>
                <c:ptCount val="11"/>
                <c:pt idx="0">
                  <c:v>46</c:v>
                </c:pt>
                <c:pt idx="1">
                  <c:v>48</c:v>
                </c:pt>
                <c:pt idx="2">
                  <c:v>50</c:v>
                </c:pt>
                <c:pt idx="3">
                  <c:v>52</c:v>
                </c:pt>
                <c:pt idx="4">
                  <c:v>54</c:v>
                </c:pt>
                <c:pt idx="5">
                  <c:v>56</c:v>
                </c:pt>
                <c:pt idx="6">
                  <c:v>58</c:v>
                </c:pt>
                <c:pt idx="7">
                  <c:v>60</c:v>
                </c:pt>
                <c:pt idx="8">
                  <c:v>62</c:v>
                </c:pt>
                <c:pt idx="9">
                  <c:v>64</c:v>
                </c:pt>
                <c:pt idx="10">
                  <c:v>66</c:v>
                </c:pt>
              </c:numCache>
            </c:numRef>
          </c:xVal>
          <c:yVal>
            <c:numRef>
              <c:f>Report!$C$163:$C$173</c:f>
              <c:numCache>
                <c:formatCode>General</c:formatCode>
                <c:ptCount val="11"/>
                <c:pt idx="0">
                  <c:v>2.3799999999999997E-3</c:v>
                </c:pt>
                <c:pt idx="1">
                  <c:v>1.7499999999999998E-3</c:v>
                </c:pt>
                <c:pt idx="2">
                  <c:v>9.400000000000003E-4</c:v>
                </c:pt>
                <c:pt idx="3">
                  <c:v>5.6000000000000017E-4</c:v>
                </c:pt>
                <c:pt idx="4">
                  <c:v>3.3E-4</c:v>
                </c:pt>
                <c:pt idx="5">
                  <c:v>2.8999999999999989E-4</c:v>
                </c:pt>
                <c:pt idx="6">
                  <c:v>1.0999999999999985E-4</c:v>
                </c:pt>
                <c:pt idx="7">
                  <c:v>1.2999999999999991E-4</c:v>
                </c:pt>
                <c:pt idx="8">
                  <c:v>1.8000000000000004E-4</c:v>
                </c:pt>
                <c:pt idx="9">
                  <c:v>2.400000000000002E-4</c:v>
                </c:pt>
                <c:pt idx="10">
                  <c:v>3.4000000000000002E-4</c:v>
                </c:pt>
              </c:numCache>
            </c:numRef>
          </c:yVal>
          <c:smooth val="0"/>
          <c:extLst>
            <c:ext xmlns:c16="http://schemas.microsoft.com/office/drawing/2014/chart" uri="{C3380CC4-5D6E-409C-BE32-E72D297353CC}">
              <c16:uniqueId val="{00000000-2592-4F84-AB33-B6EE9B05663E}"/>
            </c:ext>
          </c:extLst>
        </c:ser>
        <c:dLbls>
          <c:showLegendKey val="0"/>
          <c:showVal val="0"/>
          <c:showCatName val="0"/>
          <c:showSerName val="0"/>
          <c:showPercent val="0"/>
          <c:showBubbleSize val="0"/>
        </c:dLbls>
        <c:axId val="-1648391328"/>
        <c:axId val="-1648390240"/>
      </c:scatterChart>
      <c:valAx>
        <c:axId val="-1648391328"/>
        <c:scaling>
          <c:orientation val="minMax"/>
          <c:min val="40"/>
        </c:scaling>
        <c:delete val="0"/>
        <c:axPos val="b"/>
        <c:title>
          <c:tx>
            <c:rich>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r>
                  <a:rPr lang="en-US" sz="1050" b="1">
                    <a:sym typeface="Symbol" panose="05050102010706020507" pitchFamily="18" charset="2"/>
                  </a:rPr>
                  <a:t>, degrees</a:t>
                </a:r>
                <a:endParaRPr lang="en-US" sz="1050" b="1"/>
              </a:p>
            </c:rich>
          </c:tx>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90240"/>
        <c:crosses val="autoZero"/>
        <c:crossBetween val="midCat"/>
      </c:valAx>
      <c:valAx>
        <c:axId val="-16483902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r>
                  <a:rPr lang="en-US" sz="1050" b="1" i="0" u="none" strike="noStrike" baseline="0">
                    <a:effectLst/>
                  </a:rPr>
                  <a:t>I</a:t>
                </a:r>
                <a:r>
                  <a:rPr lang="el-GR" sz="1050" b="1" i="0" u="none" strike="noStrike" baseline="-25000">
                    <a:effectLst/>
                  </a:rPr>
                  <a:t>θ</a:t>
                </a:r>
                <a:r>
                  <a:rPr lang="en-US" sz="1050" b="1" i="0" u="none" strike="noStrike" baseline="-25000">
                    <a:effectLst/>
                  </a:rPr>
                  <a:t> </a:t>
                </a:r>
                <a:r>
                  <a:rPr lang="en-US" sz="1050" b="1" i="0" u="none" strike="noStrike" baseline="0">
                    <a:effectLst/>
                  </a:rPr>
                  <a:t>, amps</a:t>
                </a:r>
                <a:endParaRPr lang="en-US" sz="1050" b="1"/>
              </a:p>
            </c:rich>
          </c:tx>
          <c:layout>
            <c:manualLayout>
              <c:xMode val="edge"/>
              <c:yMode val="edge"/>
              <c:x val="1.4566671030659974E-2"/>
              <c:y val="0.46724413249652441"/>
            </c:manualLayout>
          </c:layout>
          <c:overlay val="0"/>
          <c:spPr>
            <a:noFill/>
            <a:ln>
              <a:noFill/>
            </a:ln>
            <a:effectLst/>
          </c:spPr>
          <c:txPr>
            <a:bodyPr rot="-54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title>
        <c:numFmt formatCode="#,##0.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913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 B::Brewster's Angle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Report!$B$249</c:f>
              <c:strCache>
                <c:ptCount val="1"/>
                <c:pt idx="0">
                  <c:v>BEV</c:v>
                </c:pt>
              </c:strCache>
            </c:strRef>
          </c:tx>
          <c:spPr>
            <a:ln w="28575" cap="rnd">
              <a:noFill/>
              <a:round/>
            </a:ln>
            <a:effectLst/>
          </c:spPr>
          <c:marker>
            <c:symbol val="circle"/>
            <c:size val="5"/>
            <c:spPr>
              <a:solidFill>
                <a:schemeClr val="accent1"/>
              </a:solidFill>
              <a:ln w="9525">
                <a:solidFill>
                  <a:schemeClr val="accent1"/>
                </a:solidFill>
              </a:ln>
              <a:effectLst/>
            </c:spPr>
          </c:marker>
          <c:errBars>
            <c:errDir val="y"/>
            <c:errBarType val="both"/>
            <c:errValType val="cust"/>
            <c:noEndCap val="0"/>
            <c:plus>
              <c:numRef>
                <c:f>Report!$C$250:$C$251</c:f>
                <c:numCache>
                  <c:formatCode>General</c:formatCode>
                  <c:ptCount val="2"/>
                  <c:pt idx="0">
                    <c:v>0.12430481390092418</c:v>
                  </c:pt>
                  <c:pt idx="1">
                    <c:v>1.4999999999999999E-2</c:v>
                  </c:pt>
                </c:numCache>
              </c:numRef>
            </c:plus>
            <c:minus>
              <c:numRef>
                <c:f>Report!$C$250:$C$251</c:f>
                <c:numCache>
                  <c:formatCode>General</c:formatCode>
                  <c:ptCount val="2"/>
                  <c:pt idx="0">
                    <c:v>0.12430481390092418</c:v>
                  </c:pt>
                  <c:pt idx="1">
                    <c:v>1.4999999999999999E-2</c:v>
                  </c:pt>
                </c:numCache>
              </c:numRef>
            </c:minus>
            <c:spPr>
              <a:noFill/>
              <a:ln w="9525" cap="flat" cmpd="sng" algn="ctr">
                <a:solidFill>
                  <a:schemeClr val="tx1">
                    <a:lumMod val="65000"/>
                    <a:lumOff val="35000"/>
                  </a:schemeClr>
                </a:solidFill>
                <a:round/>
              </a:ln>
              <a:effectLst/>
            </c:spPr>
          </c:errBars>
          <c:cat>
            <c:strRef>
              <c:f>Report!$A$250:$A$251</c:f>
              <c:strCache>
                <c:ptCount val="2"/>
                <c:pt idx="0">
                  <c:v>Brewster's Angle</c:v>
                </c:pt>
                <c:pt idx="1">
                  <c:v>Expected Value</c:v>
                </c:pt>
              </c:strCache>
            </c:strRef>
          </c:cat>
          <c:val>
            <c:numRef>
              <c:f>Report!$B$250:$B$251</c:f>
              <c:numCache>
                <c:formatCode>General</c:formatCode>
                <c:ptCount val="2"/>
                <c:pt idx="0">
                  <c:v>1.6003345290410504</c:v>
                </c:pt>
                <c:pt idx="1">
                  <c:v>1.4950000000000001</c:v>
                </c:pt>
              </c:numCache>
            </c:numRef>
          </c:val>
          <c:smooth val="0"/>
          <c:extLst>
            <c:ext xmlns:c16="http://schemas.microsoft.com/office/drawing/2014/chart" uri="{C3380CC4-5D6E-409C-BE32-E72D297353CC}">
              <c16:uniqueId val="{00000000-6FCA-C64C-A6F4-1857787C2A11}"/>
            </c:ext>
          </c:extLst>
        </c:ser>
        <c:dLbls>
          <c:showLegendKey val="0"/>
          <c:showVal val="0"/>
          <c:showCatName val="0"/>
          <c:showSerName val="0"/>
          <c:showPercent val="0"/>
          <c:showBubbleSize val="0"/>
        </c:dLbls>
        <c:marker val="1"/>
        <c:smooth val="0"/>
        <c:axId val="1387724208"/>
        <c:axId val="929536175"/>
      </c:lineChart>
      <c:catAx>
        <c:axId val="138772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9536175"/>
        <c:crosses val="autoZero"/>
        <c:auto val="1"/>
        <c:lblAlgn val="ctr"/>
        <c:lblOffset val="100"/>
        <c:noMultiLvlLbl val="0"/>
      </c:catAx>
      <c:valAx>
        <c:axId val="9295361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77242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 A::Snell's Law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Report!$B$245</c:f>
              <c:strCache>
                <c:ptCount val="1"/>
                <c:pt idx="0">
                  <c:v>BEV</c:v>
                </c:pt>
              </c:strCache>
            </c:strRef>
          </c:tx>
          <c:spPr>
            <a:ln w="28575" cap="rnd">
              <a:noFill/>
              <a:round/>
            </a:ln>
            <a:effectLst/>
          </c:spPr>
          <c:marker>
            <c:symbol val="circle"/>
            <c:size val="5"/>
            <c:spPr>
              <a:solidFill>
                <a:schemeClr val="accent1"/>
              </a:solidFill>
              <a:ln w="9525">
                <a:solidFill>
                  <a:schemeClr val="accent1"/>
                </a:solidFill>
              </a:ln>
              <a:effectLst/>
            </c:spPr>
          </c:marker>
          <c:errBars>
            <c:errDir val="y"/>
            <c:errBarType val="both"/>
            <c:errValType val="cust"/>
            <c:noEndCap val="0"/>
            <c:plus>
              <c:numRef>
                <c:f>Report!$C$246:$C$247</c:f>
                <c:numCache>
                  <c:formatCode>General</c:formatCode>
                  <c:ptCount val="2"/>
                  <c:pt idx="0">
                    <c:v>0.11268526500000001</c:v>
                  </c:pt>
                  <c:pt idx="1">
                    <c:v>1.4999999999999999E-2</c:v>
                  </c:pt>
                </c:numCache>
              </c:numRef>
            </c:plus>
            <c:minus>
              <c:numRef>
                <c:f>Report!$C$246:$C$247</c:f>
                <c:numCache>
                  <c:formatCode>General</c:formatCode>
                  <c:ptCount val="2"/>
                  <c:pt idx="0">
                    <c:v>0.11268526500000001</c:v>
                  </c:pt>
                  <c:pt idx="1">
                    <c:v>1.4999999999999999E-2</c:v>
                  </c:pt>
                </c:numCache>
              </c:numRef>
            </c:minus>
            <c:spPr>
              <a:noFill/>
              <a:ln w="9525" cap="flat" cmpd="sng" algn="ctr">
                <a:solidFill>
                  <a:schemeClr val="tx1">
                    <a:lumMod val="65000"/>
                    <a:lumOff val="35000"/>
                  </a:schemeClr>
                </a:solidFill>
                <a:round/>
              </a:ln>
              <a:effectLst/>
            </c:spPr>
          </c:errBars>
          <c:cat>
            <c:strRef>
              <c:f>Report!$A$246:$A$247</c:f>
              <c:strCache>
                <c:ptCount val="2"/>
                <c:pt idx="0">
                  <c:v>Snell's Law</c:v>
                </c:pt>
                <c:pt idx="1">
                  <c:v>Expected Value</c:v>
                </c:pt>
              </c:strCache>
            </c:strRef>
          </c:cat>
          <c:val>
            <c:numRef>
              <c:f>Report!$B$246:$B$247</c:f>
              <c:numCache>
                <c:formatCode>General</c:formatCode>
                <c:ptCount val="2"/>
                <c:pt idx="0">
                  <c:v>1.4270264619999999</c:v>
                </c:pt>
                <c:pt idx="1">
                  <c:v>1.4950000000000001</c:v>
                </c:pt>
              </c:numCache>
            </c:numRef>
          </c:val>
          <c:smooth val="0"/>
          <c:extLst>
            <c:ext xmlns:c16="http://schemas.microsoft.com/office/drawing/2014/chart" uri="{C3380CC4-5D6E-409C-BE32-E72D297353CC}">
              <c16:uniqueId val="{00000000-2F0F-D34E-87C0-6026EB75DF8A}"/>
            </c:ext>
          </c:extLst>
        </c:ser>
        <c:dLbls>
          <c:showLegendKey val="0"/>
          <c:showVal val="0"/>
          <c:showCatName val="0"/>
          <c:showSerName val="0"/>
          <c:showPercent val="0"/>
          <c:showBubbleSize val="0"/>
        </c:dLbls>
        <c:marker val="1"/>
        <c:smooth val="0"/>
        <c:axId val="9381487"/>
        <c:axId val="958570159"/>
      </c:lineChart>
      <c:catAx>
        <c:axId val="93814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8570159"/>
        <c:crosses val="autoZero"/>
        <c:auto val="1"/>
        <c:lblAlgn val="ctr"/>
        <c:lblOffset val="100"/>
        <c:noMultiLvlLbl val="0"/>
      </c:catAx>
      <c:valAx>
        <c:axId val="958570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814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jpe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1</xdr:col>
      <xdr:colOff>619125</xdr:colOff>
      <xdr:row>1</xdr:row>
      <xdr:rowOff>28575</xdr:rowOff>
    </xdr:from>
    <xdr:ext cx="7369174" cy="1152525"/>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486150" y="219075"/>
          <a:ext cx="7369174" cy="1152525"/>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0" i="0" u="sng">
              <a:solidFill>
                <a:schemeClr val="tx1"/>
              </a:solidFill>
              <a:effectLst/>
              <a:latin typeface="+mn-lt"/>
              <a:ea typeface="+mn-ea"/>
              <a:cs typeface="+mn-cs"/>
            </a:rPr>
            <a:t>Instructions</a:t>
          </a:r>
          <a:endParaRPr lang="en-US" sz="1100" b="0" i="0">
            <a:solidFill>
              <a:schemeClr val="tx1"/>
            </a:solidFill>
            <a:effectLst/>
            <a:latin typeface="+mn-lt"/>
            <a:ea typeface="+mn-ea"/>
            <a:cs typeface="+mn-cs"/>
          </a:endParaRPr>
        </a:p>
        <a:p>
          <a:r>
            <a:rPr lang="en-US" sz="1100" b="0" i="0">
              <a:solidFill>
                <a:schemeClr val="tx1"/>
              </a:solidFill>
              <a:effectLst/>
              <a:latin typeface="+mn-lt"/>
              <a:ea typeface="+mn-ea"/>
              <a:cs typeface="+mn-cs"/>
            </a:rPr>
            <a:t>Open your raw data file using Notepad =&gt;  in Edit menu, choose Select All (Ctrl+A) and then Copy (Ctrl+C) =&gt; Select cell A1 of this tab =&gt; Paste (Ctrl+V). The template should now be filled with calculated values. </a:t>
          </a:r>
        </a:p>
        <a:p>
          <a:endParaRPr lang="en-US" sz="1100" b="0" i="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tx1"/>
              </a:solidFill>
              <a:effectLst/>
              <a:latin typeface="+mn-lt"/>
              <a:ea typeface="+mn-ea"/>
              <a:cs typeface="+mn-cs"/>
            </a:rPr>
            <a:t>IMPORTANT: it</a:t>
          </a:r>
          <a:r>
            <a:rPr lang="en-US" sz="1100" b="0" i="0" baseline="0">
              <a:solidFill>
                <a:schemeClr val="tx1"/>
              </a:solidFill>
              <a:effectLst/>
              <a:latin typeface="+mn-lt"/>
              <a:ea typeface="+mn-ea"/>
              <a:cs typeface="+mn-cs"/>
            </a:rPr>
            <a:t> is assumed that your raw data file has two lines for the participants - if you have only one or three student names in the file, add or delete a line in your raw data file to have two lines for participant names.</a:t>
          </a:r>
          <a:endParaRPr lang="en-US">
            <a:effectLst/>
          </a:endParaRPr>
        </a:p>
        <a:p>
          <a:endParaRPr lang="en-US" sz="1100" b="0" i="0">
            <a:solidFill>
              <a:schemeClr val="tx1"/>
            </a:solidFill>
            <a:effectLst/>
            <a:latin typeface="+mn-lt"/>
            <a:ea typeface="+mn-ea"/>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425848</xdr:colOff>
      <xdr:row>91</xdr:row>
      <xdr:rowOff>295275</xdr:rowOff>
    </xdr:from>
    <xdr:to>
      <xdr:col>7</xdr:col>
      <xdr:colOff>0</xdr:colOff>
      <xdr:row>113</xdr:row>
      <xdr:rowOff>39687</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209550</xdr:colOff>
      <xdr:row>37</xdr:row>
      <xdr:rowOff>6349</xdr:rowOff>
    </xdr:from>
    <xdr:to>
      <xdr:col>6</xdr:col>
      <xdr:colOff>1390650</xdr:colOff>
      <xdr:row>62</xdr:row>
      <xdr:rowOff>161926</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4</xdr:col>
      <xdr:colOff>1236662</xdr:colOff>
      <xdr:row>17</xdr:row>
      <xdr:rowOff>15082</xdr:rowOff>
    </xdr:from>
    <xdr:ext cx="1458913" cy="375444"/>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5218112" y="5110957"/>
              <a:ext cx="1458913" cy="375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reflection, </a:t>
              </a:r>
              <a14:m>
                <m:oMath xmlns:m="http://schemas.openxmlformats.org/officeDocument/2006/math">
                  <m:sSubSup>
                    <m:sSubSupPr>
                      <m:ctrlPr>
                        <a:rPr lang="en-US" sz="1000" b="0" i="1">
                          <a:solidFill>
                            <a:schemeClr val="tx1"/>
                          </a:solidFill>
                          <a:effectLst/>
                          <a:latin typeface="Cambria Math" panose="02040503050406030204" pitchFamily="18" charset="0"/>
                          <a:ea typeface="+mn-ea"/>
                          <a:cs typeface="+mn-cs"/>
                        </a:rPr>
                      </m:ctrlPr>
                    </m:sSubSupPr>
                    <m:e>
                      <m:r>
                        <a:rPr lang="en-US" sz="1000" b="0" i="1">
                          <a:solidFill>
                            <a:schemeClr val="tx1"/>
                          </a:solidFill>
                          <a:effectLst/>
                          <a:latin typeface="Cambria Math" panose="02040503050406030204" pitchFamily="18" charset="0"/>
                          <a:ea typeface="+mn-ea"/>
                          <a:cs typeface="+mn-cs"/>
                        </a:rPr>
                        <m:t>𝜃</m:t>
                      </m:r>
                    </m:e>
                    <m:sub>
                      <m:r>
                        <a:rPr lang="en-US" sz="1000" b="0" i="1">
                          <a:solidFill>
                            <a:schemeClr val="tx1"/>
                          </a:solidFill>
                          <a:effectLst/>
                          <a:latin typeface="Cambria Math" panose="02040503050406030204" pitchFamily="18" charset="0"/>
                          <a:ea typeface="+mn-ea"/>
                          <a:cs typeface="+mn-cs"/>
                        </a:rPr>
                        <m:t>1</m:t>
                      </m:r>
                    </m:sub>
                    <m:sup>
                      <m:r>
                        <a:rPr lang="en-US" sz="1000" b="0" i="1">
                          <a:solidFill>
                            <a:schemeClr val="tx1"/>
                          </a:solidFill>
                          <a:effectLst/>
                          <a:latin typeface="Cambria Math" panose="02040503050406030204" pitchFamily="18" charset="0"/>
                          <a:ea typeface="+mn-ea"/>
                          <a:cs typeface="+mn-cs"/>
                        </a:rPr>
                        <m:t>′</m:t>
                      </m:r>
                    </m:sup>
                  </m:sSubSup>
                </m:oMath>
              </a14:m>
              <a:r>
                <a:rPr lang="en-US" sz="1000" b="0" i="0" baseline="0">
                  <a:latin typeface="+mn-lt"/>
                  <a:ea typeface="Cambria Math" panose="02040503050406030204" pitchFamily="18" charset="0"/>
                </a:rPr>
                <a:t> = </a:t>
              </a:r>
            </a:p>
            <a:p>
              <a:pPr algn="ctr"/>
              <a:r>
                <a:rPr lang="en-US" sz="1000" b="0" i="0" baseline="0">
                  <a:solidFill>
                    <a:schemeClr val="tx1"/>
                  </a:solidFill>
                  <a:effectLst/>
                  <a:latin typeface="+mn-lt"/>
                  <a:ea typeface="+mn-ea"/>
                  <a:cs typeface="+mn-cs"/>
                </a:rPr>
                <a:t>Reflected beam - </a:t>
              </a:r>
              <a:r>
                <a:rPr lang="en-US" sz="1000" b="0" i="0">
                  <a:solidFill>
                    <a:schemeClr val="tx1"/>
                  </a:solidFill>
                  <a:effectLst/>
                  <a:latin typeface="+mn-lt"/>
                  <a:ea typeface="+mn-ea"/>
                  <a:cs typeface="+mn-cs"/>
                </a:rPr>
                <a:t>Arrow</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Choice>
      <mc:Fallback xmlns="">
        <xdr:sp macro="" textlink="">
          <xdr:nvSpPr>
            <xdr:cNvPr id="9" name="TextBox 8">
              <a:extLst>
                <a:ext uri="{FF2B5EF4-FFF2-40B4-BE49-F238E27FC236}">
                  <a16:creationId xmlns:a16="http://schemas.microsoft.com/office/drawing/2014/main" id="{607D4758-F205-4455-9BBA-82D195E8CE3E}"/>
                </a:ext>
              </a:extLst>
            </xdr:cNvPr>
            <xdr:cNvSpPr txBox="1"/>
          </xdr:nvSpPr>
          <xdr:spPr>
            <a:xfrm>
              <a:off x="5218112" y="5110957"/>
              <a:ext cx="1458913" cy="375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reflection, </a:t>
              </a:r>
              <a:r>
                <a:rPr lang="en-US" sz="1000" b="0" i="0">
                  <a:solidFill>
                    <a:schemeClr val="tx1"/>
                  </a:solidFill>
                  <a:effectLst/>
                  <a:latin typeface="+mn-lt"/>
                  <a:ea typeface="+mn-ea"/>
                  <a:cs typeface="+mn-cs"/>
                </a:rPr>
                <a:t>𝜃_1^′</a:t>
              </a:r>
              <a:r>
                <a:rPr lang="en-US" sz="1000" b="0" i="0" baseline="0">
                  <a:latin typeface="+mn-lt"/>
                  <a:ea typeface="Cambria Math" panose="02040503050406030204" pitchFamily="18" charset="0"/>
                </a:rPr>
                <a:t> = </a:t>
              </a:r>
            </a:p>
            <a:p>
              <a:pPr algn="ctr"/>
              <a:r>
                <a:rPr lang="en-US" sz="1000" b="0" i="0" baseline="0">
                  <a:solidFill>
                    <a:schemeClr val="tx1"/>
                  </a:solidFill>
                  <a:effectLst/>
                  <a:latin typeface="+mn-lt"/>
                  <a:ea typeface="+mn-ea"/>
                  <a:cs typeface="+mn-cs"/>
                </a:rPr>
                <a:t>Reflected beam - </a:t>
              </a:r>
              <a:r>
                <a:rPr lang="en-US" sz="1000" b="0" i="0">
                  <a:solidFill>
                    <a:schemeClr val="tx1"/>
                  </a:solidFill>
                  <a:effectLst/>
                  <a:latin typeface="+mn-lt"/>
                  <a:ea typeface="+mn-ea"/>
                  <a:cs typeface="+mn-cs"/>
                </a:rPr>
                <a:t>Arrow</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Fallback>
    </mc:AlternateContent>
    <xdr:clientData/>
  </xdr:oneCellAnchor>
  <xdr:oneCellAnchor>
    <xdr:from>
      <xdr:col>3</xdr:col>
      <xdr:colOff>1428750</xdr:colOff>
      <xdr:row>17</xdr:row>
      <xdr:rowOff>28575</xdr:rowOff>
    </xdr:from>
    <xdr:ext cx="1458913" cy="375444"/>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4362450" y="4695825"/>
              <a:ext cx="1458913" cy="375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incidence, </a:t>
              </a:r>
              <a14:m>
                <m:oMath xmlns:m="http://schemas.openxmlformats.org/officeDocument/2006/math">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𝜃</m:t>
                      </m:r>
                    </m:e>
                    <m:sub>
                      <m:r>
                        <a:rPr lang="en-US" sz="1000" b="0" i="1">
                          <a:solidFill>
                            <a:schemeClr val="tx1"/>
                          </a:solidFill>
                          <a:effectLst/>
                          <a:latin typeface="Cambria Math" panose="02040503050406030204" pitchFamily="18" charset="0"/>
                          <a:ea typeface="+mn-ea"/>
                          <a:cs typeface="+mn-cs"/>
                        </a:rPr>
                        <m:t>1</m:t>
                      </m:r>
                    </m:sub>
                  </m:sSub>
                </m:oMath>
              </a14:m>
              <a:r>
                <a:rPr lang="en-US" sz="1000" b="0" i="0" baseline="0">
                  <a:latin typeface="+mn-lt"/>
                  <a:ea typeface="Cambria Math" panose="02040503050406030204" pitchFamily="18" charset="0"/>
                </a:rPr>
                <a:t> = </a:t>
              </a:r>
              <a:r>
                <a:rPr lang="en-US" sz="1000" b="0" i="0" baseline="0">
                  <a:solidFill>
                    <a:schemeClr val="tx1"/>
                  </a:solidFill>
                  <a:effectLst/>
                  <a:latin typeface="+mn-lt"/>
                  <a:ea typeface="+mn-ea"/>
                  <a:cs typeface="+mn-cs"/>
                </a:rPr>
                <a:t> </a:t>
              </a:r>
              <a:r>
                <a:rPr lang="en-US" sz="1000" b="0" i="0">
                  <a:solidFill>
                    <a:schemeClr val="tx1"/>
                  </a:solidFill>
                  <a:effectLst/>
                  <a:latin typeface="+mn-lt"/>
                  <a:ea typeface="+mn-ea"/>
                  <a:cs typeface="+mn-cs"/>
                </a:rPr>
                <a:t>Arrow position</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Choice>
      <mc:Fallback xmlns="">
        <xdr:sp macro="" textlink="">
          <xdr:nvSpPr>
            <xdr:cNvPr id="10" name="TextBox 9">
              <a:extLst>
                <a:ext uri="{FF2B5EF4-FFF2-40B4-BE49-F238E27FC236}">
                  <a16:creationId xmlns:a16="http://schemas.microsoft.com/office/drawing/2014/main" id="{607D4758-F205-4455-9BBA-82D195E8CE3E}"/>
                </a:ext>
              </a:extLst>
            </xdr:cNvPr>
            <xdr:cNvSpPr txBox="1"/>
          </xdr:nvSpPr>
          <xdr:spPr>
            <a:xfrm>
              <a:off x="4362450" y="4695825"/>
              <a:ext cx="1458913" cy="375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incidence, </a:t>
              </a:r>
              <a:r>
                <a:rPr lang="en-US" sz="1000" b="0" i="0">
                  <a:solidFill>
                    <a:schemeClr val="tx1"/>
                  </a:solidFill>
                  <a:effectLst/>
                  <a:latin typeface="Cambria Math" panose="02040503050406030204" pitchFamily="18" charset="0"/>
                  <a:ea typeface="+mn-ea"/>
                  <a:cs typeface="+mn-cs"/>
                </a:rPr>
                <a:t>𝜃_1</a:t>
              </a:r>
              <a:r>
                <a:rPr lang="en-US" sz="1000" b="0" i="0" baseline="0">
                  <a:latin typeface="+mn-lt"/>
                  <a:ea typeface="Cambria Math" panose="02040503050406030204" pitchFamily="18" charset="0"/>
                </a:rPr>
                <a:t> = </a:t>
              </a:r>
              <a:r>
                <a:rPr lang="en-US" sz="1000" b="0" i="0" baseline="0">
                  <a:solidFill>
                    <a:schemeClr val="tx1"/>
                  </a:solidFill>
                  <a:effectLst/>
                  <a:latin typeface="+mn-lt"/>
                  <a:ea typeface="+mn-ea"/>
                  <a:cs typeface="+mn-cs"/>
                </a:rPr>
                <a:t> </a:t>
              </a:r>
              <a:r>
                <a:rPr lang="en-US" sz="1000" b="0" i="0">
                  <a:solidFill>
                    <a:schemeClr val="tx1"/>
                  </a:solidFill>
                  <a:effectLst/>
                  <a:latin typeface="+mn-lt"/>
                  <a:ea typeface="+mn-ea"/>
                  <a:cs typeface="+mn-cs"/>
                </a:rPr>
                <a:t>Arrow position</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Fallback>
    </mc:AlternateContent>
    <xdr:clientData/>
  </xdr:oneCellAnchor>
  <xdr:oneCellAnchor>
    <xdr:from>
      <xdr:col>6</xdr:col>
      <xdr:colOff>28575</xdr:colOff>
      <xdr:row>17</xdr:row>
      <xdr:rowOff>28575</xdr:rowOff>
    </xdr:from>
    <xdr:ext cx="1800225" cy="333375"/>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6657975" y="5124450"/>
              <a:ext cx="1800225"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refraction, </a:t>
              </a:r>
              <a14:m>
                <m:oMath xmlns:m="http://schemas.openxmlformats.org/officeDocument/2006/math">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𝜃</m:t>
                      </m:r>
                    </m:e>
                    <m:sub>
                      <m:r>
                        <a:rPr lang="en-US" sz="1000" b="0" i="1">
                          <a:solidFill>
                            <a:schemeClr val="tx1"/>
                          </a:solidFill>
                          <a:effectLst/>
                          <a:latin typeface="Cambria Math" panose="02040503050406030204" pitchFamily="18" charset="0"/>
                          <a:ea typeface="+mn-ea"/>
                          <a:cs typeface="+mn-cs"/>
                        </a:rPr>
                        <m:t>2</m:t>
                      </m:r>
                    </m:sub>
                  </m:sSub>
                </m:oMath>
              </a14:m>
              <a:r>
                <a:rPr lang="en-US" sz="1000" b="0" i="0" baseline="0">
                  <a:latin typeface="+mn-lt"/>
                  <a:ea typeface="Cambria Math" panose="02040503050406030204" pitchFamily="18" charset="0"/>
                </a:rPr>
                <a:t> = </a:t>
              </a:r>
            </a:p>
            <a:p>
              <a:pPr algn="ctr"/>
              <a:r>
                <a:rPr lang="en-US" sz="1000" b="0" i="0" baseline="0">
                  <a:solidFill>
                    <a:schemeClr val="tx1"/>
                  </a:solidFill>
                  <a:effectLst/>
                  <a:latin typeface="+mn-lt"/>
                  <a:ea typeface="+mn-ea"/>
                  <a:cs typeface="+mn-cs"/>
                </a:rPr>
                <a:t>180 deg + Arrow - Refracted Beam</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Choice>
      <mc:Fallback xmlns="">
        <xdr:sp macro="" textlink="">
          <xdr:nvSpPr>
            <xdr:cNvPr id="11" name="TextBox 10">
              <a:extLst>
                <a:ext uri="{FF2B5EF4-FFF2-40B4-BE49-F238E27FC236}">
                  <a16:creationId xmlns:a16="http://schemas.microsoft.com/office/drawing/2014/main" id="{607D4758-F205-4455-9BBA-82D195E8CE3E}"/>
                </a:ext>
              </a:extLst>
            </xdr:cNvPr>
            <xdr:cNvSpPr txBox="1"/>
          </xdr:nvSpPr>
          <xdr:spPr>
            <a:xfrm>
              <a:off x="6657975" y="5124450"/>
              <a:ext cx="1800225"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mn-lt"/>
                  <a:ea typeface="Cambria Math" panose="02040503050406030204" pitchFamily="18" charset="0"/>
                </a:rPr>
                <a:t>  Angle of refraction, </a:t>
              </a:r>
              <a:r>
                <a:rPr lang="en-US" sz="1000" b="0" i="0">
                  <a:solidFill>
                    <a:schemeClr val="tx1"/>
                  </a:solidFill>
                  <a:effectLst/>
                  <a:latin typeface="+mn-lt"/>
                  <a:ea typeface="+mn-ea"/>
                  <a:cs typeface="+mn-cs"/>
                </a:rPr>
                <a:t>𝜃_</a:t>
              </a:r>
              <a:r>
                <a:rPr lang="en-US" sz="1000" b="0" i="0">
                  <a:solidFill>
                    <a:schemeClr val="tx1"/>
                  </a:solidFill>
                  <a:effectLst/>
                  <a:latin typeface="Cambria Math" panose="02040503050406030204" pitchFamily="18" charset="0"/>
                  <a:ea typeface="+mn-ea"/>
                  <a:cs typeface="+mn-cs"/>
                </a:rPr>
                <a:t>2</a:t>
              </a:r>
              <a:r>
                <a:rPr lang="en-US" sz="1000" b="0" i="0" baseline="0">
                  <a:latin typeface="+mn-lt"/>
                  <a:ea typeface="Cambria Math" panose="02040503050406030204" pitchFamily="18" charset="0"/>
                </a:rPr>
                <a:t> = </a:t>
              </a:r>
            </a:p>
            <a:p>
              <a:pPr algn="ctr"/>
              <a:r>
                <a:rPr lang="en-US" sz="1000" b="0" i="0" baseline="0">
                  <a:solidFill>
                    <a:schemeClr val="tx1"/>
                  </a:solidFill>
                  <a:effectLst/>
                  <a:latin typeface="+mn-lt"/>
                  <a:ea typeface="+mn-ea"/>
                  <a:cs typeface="+mn-cs"/>
                </a:rPr>
                <a:t>180 deg + Arrow - Refracted Beam</a:t>
              </a:r>
              <a:endParaRPr lang="en-US" sz="1000" b="0" i="0" baseline="0">
                <a:latin typeface="Cambria Math" panose="02040503050406030204" pitchFamily="18" charset="0"/>
                <a:ea typeface="Cambria Math" panose="02040503050406030204" pitchFamily="18" charset="0"/>
              </a:endParaRPr>
            </a:p>
            <a:p>
              <a:pPr algn="ctr"/>
              <a:endParaRPr lang="en-US" sz="1000" b="0" i="0">
                <a:latin typeface="Cambria Math" panose="02040503050406030204" pitchFamily="18" charset="0"/>
                <a:ea typeface="Cambria Math" panose="02040503050406030204" pitchFamily="18" charset="0"/>
              </a:endParaRPr>
            </a:p>
          </xdr:txBody>
        </xdr:sp>
      </mc:Fallback>
    </mc:AlternateContent>
    <xdr:clientData/>
  </xdr:oneCellAnchor>
  <xdr:oneCellAnchor>
    <xdr:from>
      <xdr:col>0</xdr:col>
      <xdr:colOff>314325</xdr:colOff>
      <xdr:row>207</xdr:row>
      <xdr:rowOff>12700</xdr:rowOff>
    </xdr:from>
    <xdr:ext cx="2590800" cy="165366"/>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314325" y="56248300"/>
              <a:ext cx="2590800"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1" i="1">
                      <a:latin typeface="Cambria Math" panose="02040503050406030204" pitchFamily="18" charset="0"/>
                      <a:ea typeface="Cambria Math" panose="02040503050406030204" pitchFamily="18" charset="0"/>
                    </a:rPr>
                    <m:t>𝑻𝒉𝒆</m:t>
                  </m:r>
                  <m:r>
                    <a:rPr lang="en-US" sz="1100" b="1" i="1">
                      <a:latin typeface="Cambria Math" panose="02040503050406030204" pitchFamily="18" charset="0"/>
                      <a:ea typeface="Cambria Math" panose="02040503050406030204" pitchFamily="18" charset="0"/>
                    </a:rPr>
                    <m:t> </m:t>
                  </m:r>
                  <m:r>
                    <a:rPr lang="en-US" sz="1100" b="1" i="1">
                      <a:latin typeface="Cambria Math" panose="02040503050406030204" pitchFamily="18" charset="0"/>
                      <a:ea typeface="Cambria Math" panose="02040503050406030204" pitchFamily="18" charset="0"/>
                    </a:rPr>
                    <m:t>𝒊𝒏𝒅𝒆𝒙</m:t>
                  </m:r>
                  <m:r>
                    <a:rPr lang="en-US" sz="1100" b="1" i="1">
                      <a:latin typeface="Cambria Math" panose="02040503050406030204" pitchFamily="18" charset="0"/>
                      <a:ea typeface="Cambria Math" panose="02040503050406030204" pitchFamily="18" charset="0"/>
                    </a:rPr>
                    <m:t> </m:t>
                  </m:r>
                  <m:r>
                    <a:rPr lang="en-US" sz="1100" b="1" i="1">
                      <a:latin typeface="Cambria Math" panose="02040503050406030204" pitchFamily="18" charset="0"/>
                      <a:ea typeface="Cambria Math" panose="02040503050406030204" pitchFamily="18" charset="0"/>
                    </a:rPr>
                    <m:t>𝒐𝒇</m:t>
                  </m:r>
                  <m:r>
                    <a:rPr lang="en-US" sz="1100" b="1" i="1">
                      <a:latin typeface="Cambria Math" panose="02040503050406030204" pitchFamily="18" charset="0"/>
                      <a:ea typeface="Cambria Math" panose="02040503050406030204" pitchFamily="18" charset="0"/>
                    </a:rPr>
                    <m:t> </m:t>
                  </m:r>
                  <m:r>
                    <a:rPr lang="en-US" sz="1100" b="1" i="1">
                      <a:latin typeface="Cambria Math" panose="02040503050406030204" pitchFamily="18" charset="0"/>
                      <a:ea typeface="Cambria Math" panose="02040503050406030204" pitchFamily="18" charset="0"/>
                    </a:rPr>
                    <m:t>𝒓𝒆𝒇𝒓𝒂𝒄𝒕𝒊𝒐𝒏</m:t>
                  </m:r>
                  <m:r>
                    <a:rPr lang="en-US" sz="1100" b="1" i="1">
                      <a:latin typeface="Cambria Math" panose="02040503050406030204" pitchFamily="18" charset="0"/>
                      <a:ea typeface="Cambria Math" panose="02040503050406030204" pitchFamily="18" charset="0"/>
                    </a:rPr>
                    <m:t>, </m:t>
                  </m:r>
                  <m:sSub>
                    <m:sSubPr>
                      <m:ctrlPr>
                        <a:rPr lang="en-US" sz="1100" b="1" i="1">
                          <a:latin typeface="Cambria Math" panose="02040503050406030204" pitchFamily="18" charset="0"/>
                          <a:ea typeface="Cambria Math" panose="02040503050406030204" pitchFamily="18" charset="0"/>
                        </a:rPr>
                      </m:ctrlPr>
                    </m:sSubPr>
                    <m:e>
                      <m:r>
                        <a:rPr lang="en-US" sz="1100" b="1" i="1">
                          <a:latin typeface="Cambria Math" panose="02040503050406030204" pitchFamily="18" charset="0"/>
                          <a:ea typeface="Cambria Math" panose="02040503050406030204" pitchFamily="18" charset="0"/>
                        </a:rPr>
                        <m:t>𝒏</m:t>
                      </m:r>
                    </m:e>
                    <m:sub>
                      <m:r>
                        <a:rPr lang="en-US" sz="1100" b="1" i="1">
                          <a:latin typeface="Cambria Math" panose="02040503050406030204" pitchFamily="18" charset="0"/>
                          <a:ea typeface="Cambria Math" panose="02040503050406030204" pitchFamily="18" charset="0"/>
                        </a:rPr>
                        <m:t>𝑩</m:t>
                      </m:r>
                    </m:sub>
                  </m:sSub>
                  <m:r>
                    <a:rPr lang="en-US" sz="1100" b="1" i="1">
                      <a:latin typeface="Cambria Math" panose="02040503050406030204" pitchFamily="18" charset="0"/>
                      <a:ea typeface="Cambria Math" panose="02040503050406030204" pitchFamily="18" charset="0"/>
                    </a:rPr>
                    <m:t>=</m:t>
                  </m:r>
                  <m:r>
                    <a:rPr lang="en-US" sz="1100" b="1" i="1">
                      <a:latin typeface="Cambria Math" panose="02040503050406030204" pitchFamily="18" charset="0"/>
                      <a:ea typeface="Cambria Math" panose="02040503050406030204" pitchFamily="18" charset="0"/>
                    </a:rPr>
                    <m:t>𝒕𝒂𝒏</m:t>
                  </m:r>
                  <m:sSub>
                    <m:sSubPr>
                      <m:ctrlPr>
                        <a:rPr lang="en-US" sz="1100" b="1" i="1">
                          <a:latin typeface="Cambria Math" panose="02040503050406030204" pitchFamily="18" charset="0"/>
                          <a:ea typeface="Cambria Math" panose="02040503050406030204" pitchFamily="18" charset="0"/>
                        </a:rPr>
                      </m:ctrlPr>
                    </m:sSubPr>
                    <m:e>
                      <m:r>
                        <a:rPr lang="en-US" sz="1100" b="1" i="1">
                          <a:latin typeface="Cambria Math" panose="02040503050406030204" pitchFamily="18" charset="0"/>
                          <a:ea typeface="Cambria Math" panose="02040503050406030204" pitchFamily="18" charset="0"/>
                        </a:rPr>
                        <m:t>𝜽</m:t>
                      </m:r>
                    </m:e>
                    <m:sub>
                      <m:r>
                        <a:rPr lang="en-US" sz="1100" b="1" i="1">
                          <a:latin typeface="Cambria Math" panose="02040503050406030204" pitchFamily="18" charset="0"/>
                          <a:ea typeface="Cambria Math" panose="02040503050406030204" pitchFamily="18" charset="0"/>
                        </a:rPr>
                        <m:t>𝑩</m:t>
                      </m:r>
                    </m:sub>
                  </m:sSub>
                </m:oMath>
              </a14:m>
              <a:r>
                <a:rPr lang="en-US" sz="1100" b="1" i="0">
                  <a:latin typeface="Cambria Math" panose="02040503050406030204" pitchFamily="18" charset="0"/>
                  <a:ea typeface="Cambria Math" panose="02040503050406030204" pitchFamily="18" charset="0"/>
                </a:rPr>
                <a:t> =</a:t>
              </a:r>
            </a:p>
          </xdr:txBody>
        </xdr:sp>
      </mc:Choice>
      <mc:Fallback xmlns="">
        <xdr:sp macro="" textlink="">
          <xdr:nvSpPr>
            <xdr:cNvPr id="31" name="TextBox 30">
              <a:extLst>
                <a:ext uri="{FF2B5EF4-FFF2-40B4-BE49-F238E27FC236}">
                  <a16:creationId xmlns:a16="http://schemas.microsoft.com/office/drawing/2014/main" id="{27FE2C55-E847-4553-9C89-742C78946D8B}"/>
                </a:ext>
              </a:extLst>
            </xdr:cNvPr>
            <xdr:cNvSpPr txBox="1"/>
          </xdr:nvSpPr>
          <xdr:spPr>
            <a:xfrm>
              <a:off x="314325" y="56248300"/>
              <a:ext cx="2590800"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i="0">
                  <a:latin typeface="Cambria Math" panose="02040503050406030204" pitchFamily="18" charset="0"/>
                  <a:ea typeface="Cambria Math" panose="02040503050406030204" pitchFamily="18" charset="0"/>
                </a:rPr>
                <a:t>𝑻𝒉𝒆 𝒊𝒏𝒅𝒆𝒙 𝒐𝒇 𝒓𝒆𝒇𝒓𝒂𝒄𝒕𝒊𝒐𝒏, 𝒏_𝑩=𝒕𝒂𝒏𝜽_𝑩 =</a:t>
              </a:r>
            </a:p>
          </xdr:txBody>
        </xdr:sp>
      </mc:Fallback>
    </mc:AlternateContent>
    <xdr:clientData/>
  </xdr:oneCellAnchor>
  <xdr:oneCellAnchor>
    <xdr:from>
      <xdr:col>1</xdr:col>
      <xdr:colOff>473075</xdr:colOff>
      <xdr:row>208</xdr:row>
      <xdr:rowOff>15875</xdr:rowOff>
    </xdr:from>
    <xdr:ext cx="1470025" cy="179665"/>
    <mc:AlternateContent xmlns:mc="http://schemas.openxmlformats.org/markup-compatibility/2006" xmlns:a14="http://schemas.microsoft.com/office/drawing/2010/main">
      <mc:Choice Requires="a14">
        <xdr:sp macro="" textlink="">
          <xdr:nvSpPr>
            <xdr:cNvPr id="32" name="TextBox 31">
              <a:extLst>
                <a:ext uri="{FF2B5EF4-FFF2-40B4-BE49-F238E27FC236}">
                  <a16:creationId xmlns:a16="http://schemas.microsoft.com/office/drawing/2014/main" id="{00000000-0008-0000-0100-000020000000}"/>
                </a:ext>
              </a:extLst>
            </xdr:cNvPr>
            <xdr:cNvSpPr txBox="1"/>
          </xdr:nvSpPr>
          <xdr:spPr>
            <a:xfrm>
              <a:off x="1444625" y="56451500"/>
              <a:ext cx="1470025"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baseline="0">
                  <a:ea typeface="Cambria Math" panose="02040503050406030204" pitchFamily="18" charset="0"/>
                </a:rPr>
                <a:t> </a:t>
              </a:r>
              <a14:m>
                <m:oMath xmlns:m="http://schemas.openxmlformats.org/officeDocument/2006/math">
                  <m:r>
                    <a:rPr lang="en-US" sz="1100" b="1" i="1">
                      <a:latin typeface="Cambria Math" panose="02040503050406030204" pitchFamily="18" charset="0"/>
                      <a:ea typeface="Cambria Math" panose="02040503050406030204" pitchFamily="18" charset="0"/>
                    </a:rPr>
                    <m:t> ∆</m:t>
                  </m:r>
                  <m:sSub>
                    <m:sSubPr>
                      <m:ctrlPr>
                        <a:rPr lang="en-US" sz="1100" b="1" i="1">
                          <a:latin typeface="Cambria Math" panose="02040503050406030204" pitchFamily="18" charset="0"/>
                          <a:ea typeface="Cambria Math" panose="02040503050406030204" pitchFamily="18" charset="0"/>
                        </a:rPr>
                      </m:ctrlPr>
                    </m:sSubPr>
                    <m:e>
                      <m:r>
                        <a:rPr lang="en-US" sz="1100" b="1" i="1">
                          <a:latin typeface="Cambria Math" panose="02040503050406030204" pitchFamily="18" charset="0"/>
                          <a:ea typeface="Cambria Math" panose="02040503050406030204" pitchFamily="18" charset="0"/>
                        </a:rPr>
                        <m:t>𝒏</m:t>
                      </m:r>
                    </m:e>
                    <m:sub>
                      <m:r>
                        <a:rPr lang="en-US" sz="1100" b="1" i="1">
                          <a:latin typeface="Cambria Math" panose="02040503050406030204" pitchFamily="18" charset="0"/>
                          <a:ea typeface="Cambria Math" panose="02040503050406030204" pitchFamily="18" charset="0"/>
                        </a:rPr>
                        <m:t>𝑩</m:t>
                      </m:r>
                    </m:sub>
                  </m:sSub>
                  <m:r>
                    <a:rPr lang="en-US" sz="1100" b="1" i="1">
                      <a:latin typeface="Cambria Math" panose="02040503050406030204" pitchFamily="18" charset="0"/>
                      <a:ea typeface="Cambria Math" panose="02040503050406030204" pitchFamily="18" charset="0"/>
                    </a:rPr>
                    <m:t>= </m:t>
                  </m:r>
                </m:oMath>
              </a14:m>
              <a:r>
                <a:rPr lang="en-US" sz="1100" b="1" i="0">
                  <a:latin typeface="Cambria Math" panose="02040503050406030204" pitchFamily="18" charset="0"/>
                  <a:ea typeface="Cambria Math" panose="02040503050406030204" pitchFamily="18" charset="0"/>
                </a:rPr>
                <a:t> </a:t>
              </a:r>
              <a14:m>
                <m:oMath xmlns:m="http://schemas.openxmlformats.org/officeDocument/2006/math">
                  <m:r>
                    <a:rPr lang="en-US" sz="1100" b="1" i="1">
                      <a:solidFill>
                        <a:schemeClr val="tx1"/>
                      </a:solidFill>
                      <a:effectLst/>
                      <a:latin typeface="Cambria Math" panose="02040503050406030204" pitchFamily="18" charset="0"/>
                      <a:ea typeface="+mn-ea"/>
                      <a:cs typeface="+mn-cs"/>
                    </a:rPr>
                    <m:t>∆</m:t>
                  </m:r>
                  <m:sSub>
                    <m:sSubPr>
                      <m:ctrlPr>
                        <a:rPr lang="en-US" sz="1100" b="1" i="1">
                          <a:solidFill>
                            <a:schemeClr val="tx1"/>
                          </a:solidFill>
                          <a:effectLst/>
                          <a:latin typeface="Cambria Math" panose="02040503050406030204" pitchFamily="18" charset="0"/>
                          <a:ea typeface="+mn-ea"/>
                          <a:cs typeface="+mn-cs"/>
                        </a:rPr>
                      </m:ctrlPr>
                    </m:sSubPr>
                    <m:e>
                      <m:r>
                        <a:rPr lang="en-US" sz="1100" b="1" i="1">
                          <a:solidFill>
                            <a:schemeClr val="tx1"/>
                          </a:solidFill>
                          <a:effectLst/>
                          <a:latin typeface="Cambria Math" panose="02040503050406030204" pitchFamily="18" charset="0"/>
                          <a:ea typeface="Cambria Math" panose="02040503050406030204" pitchFamily="18" charset="0"/>
                          <a:cs typeface="+mn-cs"/>
                        </a:rPr>
                        <m:t>𝜽</m:t>
                      </m:r>
                    </m:e>
                    <m:sub>
                      <m:r>
                        <a:rPr lang="en-US" sz="1100" b="1" i="1">
                          <a:solidFill>
                            <a:schemeClr val="tx1"/>
                          </a:solidFill>
                          <a:effectLst/>
                          <a:latin typeface="Cambria Math" panose="02040503050406030204" pitchFamily="18" charset="0"/>
                          <a:ea typeface="+mn-ea"/>
                          <a:cs typeface="+mn-cs"/>
                        </a:rPr>
                        <m:t>𝑩</m:t>
                      </m:r>
                      <m:r>
                        <a:rPr lang="en-US" sz="1100" b="1" i="1">
                          <a:solidFill>
                            <a:schemeClr val="tx1"/>
                          </a:solidFill>
                          <a:effectLst/>
                          <a:latin typeface="Cambria Math" panose="02040503050406030204" pitchFamily="18" charset="0"/>
                          <a:ea typeface="+mn-ea"/>
                          <a:cs typeface="+mn-cs"/>
                        </a:rPr>
                        <m:t> </m:t>
                      </m:r>
                    </m:sub>
                  </m:sSub>
                  <m:r>
                    <a:rPr lang="en-US" sz="1100" b="1" i="1">
                      <a:solidFill>
                        <a:schemeClr val="tx1"/>
                      </a:solidFill>
                      <a:effectLst/>
                      <a:latin typeface="Cambria Math" panose="02040503050406030204" pitchFamily="18" charset="0"/>
                      <a:ea typeface="+mn-ea"/>
                      <a:cs typeface="+mn-cs"/>
                    </a:rPr>
                    <m:t> </m:t>
                  </m:r>
                  <m:sSup>
                    <m:sSupPr>
                      <m:ctrlPr>
                        <a:rPr lang="en-US" sz="1100" b="1" i="1">
                          <a:solidFill>
                            <a:schemeClr val="tx1"/>
                          </a:solidFill>
                          <a:effectLst/>
                          <a:latin typeface="Cambria Math" panose="02040503050406030204" pitchFamily="18" charset="0"/>
                          <a:ea typeface="+mn-ea"/>
                          <a:cs typeface="+mn-cs"/>
                        </a:rPr>
                      </m:ctrlPr>
                    </m:sSupPr>
                    <m:e>
                      <m:r>
                        <a:rPr lang="en-US" sz="1100" b="1" i="1">
                          <a:solidFill>
                            <a:schemeClr val="tx1"/>
                          </a:solidFill>
                          <a:effectLst/>
                          <a:latin typeface="Cambria Math" panose="02040503050406030204" pitchFamily="18" charset="0"/>
                          <a:ea typeface="+mn-ea"/>
                          <a:cs typeface="+mn-cs"/>
                        </a:rPr>
                        <m:t>𝑺𝒆𝒄</m:t>
                      </m:r>
                    </m:e>
                    <m:sup>
                      <m:r>
                        <a:rPr lang="en-US" sz="1100" b="1" i="1">
                          <a:solidFill>
                            <a:schemeClr val="tx1"/>
                          </a:solidFill>
                          <a:effectLst/>
                          <a:latin typeface="Cambria Math" panose="02040503050406030204" pitchFamily="18" charset="0"/>
                          <a:ea typeface="+mn-ea"/>
                          <a:cs typeface="+mn-cs"/>
                        </a:rPr>
                        <m:t>𝟐</m:t>
                      </m:r>
                    </m:sup>
                  </m:sSup>
                  <m:sSub>
                    <m:sSubPr>
                      <m:ctrlPr>
                        <a:rPr lang="en-US" sz="1100" b="1" i="1">
                          <a:solidFill>
                            <a:schemeClr val="tx1"/>
                          </a:solidFill>
                          <a:effectLst/>
                          <a:latin typeface="Cambria Math" panose="02040503050406030204" pitchFamily="18" charset="0"/>
                          <a:ea typeface="+mn-ea"/>
                          <a:cs typeface="+mn-cs"/>
                        </a:rPr>
                      </m:ctrlPr>
                    </m:sSubPr>
                    <m:e>
                      <m:r>
                        <a:rPr lang="en-US" sz="1100" b="1" i="1">
                          <a:solidFill>
                            <a:schemeClr val="tx1"/>
                          </a:solidFill>
                          <a:effectLst/>
                          <a:latin typeface="Cambria Math" panose="02040503050406030204" pitchFamily="18" charset="0"/>
                          <a:ea typeface="+mn-ea"/>
                          <a:cs typeface="+mn-cs"/>
                        </a:rPr>
                        <m:t>𝜽</m:t>
                      </m:r>
                    </m:e>
                    <m:sub>
                      <m:r>
                        <a:rPr lang="en-US" sz="1100" b="1" i="1">
                          <a:solidFill>
                            <a:schemeClr val="tx1"/>
                          </a:solidFill>
                          <a:effectLst/>
                          <a:latin typeface="Cambria Math" panose="02040503050406030204" pitchFamily="18" charset="0"/>
                          <a:ea typeface="+mn-ea"/>
                          <a:cs typeface="+mn-cs"/>
                        </a:rPr>
                        <m:t>𝑩</m:t>
                      </m:r>
                    </m:sub>
                  </m:sSub>
                </m:oMath>
              </a14:m>
              <a:r>
                <a:rPr lang="en-US" sz="1100" b="1" i="0">
                  <a:latin typeface="Cambria Math" panose="02040503050406030204" pitchFamily="18" charset="0"/>
                  <a:ea typeface="Cambria Math" panose="02040503050406030204" pitchFamily="18" charset="0"/>
                </a:rPr>
                <a:t> </a:t>
              </a:r>
              <a:r>
                <a:rPr lang="en-US" sz="1100" b="1" i="0" baseline="0">
                  <a:latin typeface="Cambria Math" panose="02040503050406030204" pitchFamily="18" charset="0"/>
                  <a:ea typeface="Cambria Math" panose="02040503050406030204" pitchFamily="18" charset="0"/>
                </a:rPr>
                <a:t> =</a:t>
              </a:r>
              <a:endParaRPr lang="en-US" sz="1100" b="1" i="0">
                <a:latin typeface="Cambria Math" panose="02040503050406030204" pitchFamily="18" charset="0"/>
                <a:ea typeface="Cambria Math" panose="02040503050406030204" pitchFamily="18" charset="0"/>
              </a:endParaRPr>
            </a:p>
          </xdr:txBody>
        </xdr:sp>
      </mc:Choice>
      <mc:Fallback xmlns="">
        <xdr:sp macro="" textlink="">
          <xdr:nvSpPr>
            <xdr:cNvPr id="32" name="TextBox 31">
              <a:extLst>
                <a:ext uri="{FF2B5EF4-FFF2-40B4-BE49-F238E27FC236}">
                  <a16:creationId xmlns:a16="http://schemas.microsoft.com/office/drawing/2014/main" id="{2FF01D60-0A06-4328-A097-9C513CEEE3FD}"/>
                </a:ext>
              </a:extLst>
            </xdr:cNvPr>
            <xdr:cNvSpPr txBox="1"/>
          </xdr:nvSpPr>
          <xdr:spPr>
            <a:xfrm>
              <a:off x="1444625" y="56451500"/>
              <a:ext cx="1470025"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baseline="0">
                  <a:ea typeface="Cambria Math" panose="02040503050406030204" pitchFamily="18" charset="0"/>
                </a:rPr>
                <a:t> </a:t>
              </a:r>
              <a:r>
                <a:rPr lang="en-US" sz="1100" b="1" i="0">
                  <a:latin typeface="Cambria Math" panose="02040503050406030204" pitchFamily="18" charset="0"/>
                  <a:ea typeface="Cambria Math" panose="02040503050406030204" pitchFamily="18" charset="0"/>
                </a:rPr>
                <a:t> ∆𝒏_𝑩=  </a:t>
              </a:r>
              <a:r>
                <a:rPr lang="en-US" sz="1100" b="1" i="0">
                  <a:solidFill>
                    <a:schemeClr val="tx1"/>
                  </a:solidFill>
                  <a:effectLst/>
                  <a:latin typeface="Cambria Math" panose="02040503050406030204" pitchFamily="18" charset="0"/>
                  <a:ea typeface="+mn-ea"/>
                  <a:cs typeface="+mn-cs"/>
                </a:rPr>
                <a:t>∆</a:t>
              </a:r>
              <a:r>
                <a:rPr lang="en-US" sz="1100" b="1" i="0">
                  <a:solidFill>
                    <a:schemeClr val="tx1"/>
                  </a:solidFill>
                  <a:effectLst/>
                  <a:latin typeface="Cambria Math" panose="02040503050406030204" pitchFamily="18" charset="0"/>
                  <a:ea typeface="Cambria Math" panose="02040503050406030204" pitchFamily="18" charset="0"/>
                  <a:cs typeface="+mn-cs"/>
                </a:rPr>
                <a:t>𝜽</a:t>
              </a:r>
              <a:r>
                <a:rPr lang="en-US" sz="1100" b="1" i="0">
                  <a:solidFill>
                    <a:schemeClr val="tx1"/>
                  </a:solidFill>
                  <a:effectLst/>
                  <a:latin typeface="Cambria Math" panose="02040503050406030204" pitchFamily="18" charset="0"/>
                  <a:ea typeface="+mn-ea"/>
                  <a:cs typeface="+mn-cs"/>
                </a:rPr>
                <a:t>_(𝑩 )  〖𝑺𝒆𝒄〗^𝟐 𝜽_𝑩</a:t>
              </a:r>
              <a:r>
                <a:rPr lang="en-US" sz="1100" b="1" i="0">
                  <a:latin typeface="Cambria Math" panose="02040503050406030204" pitchFamily="18" charset="0"/>
                  <a:ea typeface="Cambria Math" panose="02040503050406030204" pitchFamily="18" charset="0"/>
                </a:rPr>
                <a:t> </a:t>
              </a:r>
              <a:r>
                <a:rPr lang="en-US" sz="1100" b="1" i="0" baseline="0">
                  <a:latin typeface="Cambria Math" panose="02040503050406030204" pitchFamily="18" charset="0"/>
                  <a:ea typeface="Cambria Math" panose="02040503050406030204" pitchFamily="18" charset="0"/>
                </a:rPr>
                <a:t> =</a:t>
              </a:r>
              <a:endParaRPr lang="en-US" sz="1100" b="1" i="0">
                <a:latin typeface="Cambria Math" panose="02040503050406030204" pitchFamily="18" charset="0"/>
                <a:ea typeface="Cambria Math" panose="02040503050406030204" pitchFamily="18" charset="0"/>
              </a:endParaRPr>
            </a:p>
          </xdr:txBody>
        </xdr:sp>
      </mc:Fallback>
    </mc:AlternateContent>
    <xdr:clientData/>
  </xdr:oneCellAnchor>
  <xdr:twoCellAnchor>
    <xdr:from>
      <xdr:col>0</xdr:col>
      <xdr:colOff>920750</xdr:colOff>
      <xdr:row>177</xdr:row>
      <xdr:rowOff>19050</xdr:rowOff>
    </xdr:from>
    <xdr:to>
      <xdr:col>6</xdr:col>
      <xdr:colOff>1317625</xdr:colOff>
      <xdr:row>194</xdr:row>
      <xdr:rowOff>1181099</xdr:rowOff>
    </xdr:to>
    <xdr:graphicFrame macro="">
      <xdr:nvGraphicFramePr>
        <xdr:cNvPr id="33" name="Chart 32">
          <a:extLst>
            <a:ext uri="{FF2B5EF4-FFF2-40B4-BE49-F238E27FC236}">
              <a16:creationId xmlns:a16="http://schemas.microsoft.com/office/drawing/2014/main" id="{00000000-0008-0000-01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186266</xdr:colOff>
      <xdr:row>218</xdr:row>
      <xdr:rowOff>50802</xdr:rowOff>
    </xdr:from>
    <xdr:to>
      <xdr:col>7</xdr:col>
      <xdr:colOff>254000</xdr:colOff>
      <xdr:row>218</xdr:row>
      <xdr:rowOff>2777067</xdr:rowOff>
    </xdr:to>
    <xdr:graphicFrame macro="">
      <xdr:nvGraphicFramePr>
        <xdr:cNvPr id="3" name="Chart 2">
          <a:extLst>
            <a:ext uri="{FF2B5EF4-FFF2-40B4-BE49-F238E27FC236}">
              <a16:creationId xmlns:a16="http://schemas.microsoft.com/office/drawing/2014/main" id="{48CFFE25-0F5A-B8D4-1140-DF4E5F243C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16934</xdr:colOff>
      <xdr:row>218</xdr:row>
      <xdr:rowOff>50801</xdr:rowOff>
    </xdr:from>
    <xdr:to>
      <xdr:col>4</xdr:col>
      <xdr:colOff>135466</xdr:colOff>
      <xdr:row>218</xdr:row>
      <xdr:rowOff>2777067</xdr:rowOff>
    </xdr:to>
    <xdr:graphicFrame macro="">
      <xdr:nvGraphicFramePr>
        <xdr:cNvPr id="4" name="Chart 3">
          <a:extLst>
            <a:ext uri="{FF2B5EF4-FFF2-40B4-BE49-F238E27FC236}">
              <a16:creationId xmlns:a16="http://schemas.microsoft.com/office/drawing/2014/main" id="{9714626F-5F87-D014-2311-FC3C6897AD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135469</xdr:colOff>
      <xdr:row>34</xdr:row>
      <xdr:rowOff>731041</xdr:rowOff>
    </xdr:from>
    <xdr:to>
      <xdr:col>3</xdr:col>
      <xdr:colOff>372534</xdr:colOff>
      <xdr:row>34</xdr:row>
      <xdr:rowOff>3387338</xdr:rowOff>
    </xdr:to>
    <xdr:pic>
      <xdr:nvPicPr>
        <xdr:cNvPr id="7" name="Picture 6">
          <a:extLst>
            <a:ext uri="{FF2B5EF4-FFF2-40B4-BE49-F238E27FC236}">
              <a16:creationId xmlns:a16="http://schemas.microsoft.com/office/drawing/2014/main" id="{A4390DD7-610B-D7E5-E706-EE0E0C02F37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35469" y="11568374"/>
          <a:ext cx="3166532" cy="265629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74"/>
  <sheetViews>
    <sheetView zoomScale="65" workbookViewId="0">
      <selection activeCell="C46" sqref="C46"/>
    </sheetView>
  </sheetViews>
  <sheetFormatPr baseColWidth="10" defaultColWidth="12.6640625" defaultRowHeight="15" customHeight="1" x14ac:dyDescent="0.2"/>
  <cols>
    <col min="1" max="1" width="37.6640625" style="1" customWidth="1"/>
    <col min="2" max="2" width="27.1640625" bestFit="1" customWidth="1"/>
    <col min="3" max="3" width="28.1640625" bestFit="1" customWidth="1"/>
    <col min="4" max="4" width="24.1640625" bestFit="1" customWidth="1"/>
    <col min="5" max="5" width="26.5" bestFit="1" customWidth="1"/>
    <col min="6" max="6" width="22.5" bestFit="1" customWidth="1"/>
    <col min="7" max="7" width="8.6640625" customWidth="1"/>
    <col min="8" max="8" width="8.33203125" customWidth="1"/>
    <col min="9" max="9" width="8.1640625" bestFit="1" customWidth="1"/>
    <col min="10" max="27" width="7.6640625" customWidth="1"/>
  </cols>
  <sheetData>
    <row r="1" spans="1:8" x14ac:dyDescent="0.2">
      <c r="A1" s="2" t="s">
        <v>104</v>
      </c>
      <c r="B1" s="2"/>
      <c r="C1" s="2"/>
      <c r="D1" s="2"/>
      <c r="E1" s="2"/>
      <c r="F1" s="2"/>
      <c r="G1" s="2"/>
      <c r="H1" s="2"/>
    </row>
    <row r="2" spans="1:8" ht="15" customHeight="1" x14ac:dyDescent="0.2">
      <c r="A2" s="2"/>
      <c r="B2" s="2"/>
      <c r="C2" s="2"/>
      <c r="D2" s="2"/>
      <c r="E2" s="2"/>
      <c r="F2" s="2"/>
      <c r="G2" s="2"/>
      <c r="H2" s="2"/>
    </row>
    <row r="3" spans="1:8" x14ac:dyDescent="0.2">
      <c r="A3" s="2" t="s">
        <v>105</v>
      </c>
      <c r="B3" s="2"/>
      <c r="C3" s="2"/>
      <c r="D3" s="2"/>
      <c r="E3" s="2"/>
      <c r="F3" s="2"/>
      <c r="G3" s="2"/>
      <c r="H3" s="2"/>
    </row>
    <row r="4" spans="1:8" x14ac:dyDescent="0.2">
      <c r="A4" s="2" t="s">
        <v>106</v>
      </c>
      <c r="B4" s="2"/>
      <c r="C4" s="2"/>
      <c r="D4" s="2"/>
      <c r="E4" s="2"/>
      <c r="F4" s="2"/>
      <c r="G4" s="2"/>
      <c r="H4" s="2"/>
    </row>
    <row r="5" spans="1:8" ht="15" customHeight="1" x14ac:dyDescent="0.2">
      <c r="A5" s="2"/>
      <c r="B5" s="2"/>
      <c r="C5" s="2"/>
      <c r="D5" s="2"/>
      <c r="E5" s="2"/>
      <c r="F5" s="2"/>
      <c r="G5" s="2"/>
      <c r="H5" s="2"/>
    </row>
    <row r="6" spans="1:8" x14ac:dyDescent="0.2">
      <c r="A6" s="2" t="s">
        <v>28</v>
      </c>
      <c r="B6" s="2"/>
      <c r="C6" s="2"/>
      <c r="D6" s="2"/>
      <c r="E6" s="2"/>
      <c r="F6" s="2"/>
      <c r="G6" s="2"/>
      <c r="H6" s="2"/>
    </row>
    <row r="7" spans="1:8" x14ac:dyDescent="0.2">
      <c r="A7" s="2" t="s">
        <v>107</v>
      </c>
      <c r="B7" s="2"/>
      <c r="C7" s="2"/>
      <c r="D7" s="2"/>
      <c r="E7" s="2"/>
      <c r="F7" s="2"/>
      <c r="G7" s="2"/>
      <c r="H7" s="2"/>
    </row>
    <row r="8" spans="1:8" x14ac:dyDescent="0.2">
      <c r="A8" s="3" t="s">
        <v>108</v>
      </c>
      <c r="B8" s="2"/>
      <c r="C8" s="2"/>
      <c r="D8" s="2"/>
      <c r="E8" s="4"/>
      <c r="F8" s="4"/>
      <c r="G8" s="4"/>
      <c r="H8" s="2"/>
    </row>
    <row r="9" spans="1:8" x14ac:dyDescent="0.2">
      <c r="A9" s="5">
        <v>0.69236111111111109</v>
      </c>
      <c r="B9" s="2"/>
      <c r="C9" s="2"/>
      <c r="D9" s="2"/>
      <c r="E9" s="4"/>
      <c r="F9" s="4"/>
      <c r="G9" s="4"/>
      <c r="H9" s="2"/>
    </row>
    <row r="10" spans="1:8" x14ac:dyDescent="0.2">
      <c r="A10" s="2"/>
      <c r="B10" s="2"/>
      <c r="C10" s="2"/>
      <c r="D10" s="2"/>
      <c r="E10" s="4"/>
      <c r="F10" s="4"/>
      <c r="G10" s="4"/>
      <c r="H10" s="2"/>
    </row>
    <row r="11" spans="1:8" x14ac:dyDescent="0.2">
      <c r="A11" s="2" t="s">
        <v>0</v>
      </c>
      <c r="B11" s="2"/>
      <c r="C11" s="2"/>
      <c r="D11" s="2"/>
      <c r="E11" s="4"/>
      <c r="F11" s="4"/>
      <c r="G11" s="4"/>
      <c r="H11" s="2"/>
    </row>
    <row r="12" spans="1:8" x14ac:dyDescent="0.2">
      <c r="A12" s="2"/>
      <c r="B12" s="2"/>
      <c r="C12" s="2"/>
      <c r="D12" s="2"/>
      <c r="E12" s="4"/>
      <c r="F12" s="4"/>
      <c r="G12" s="4"/>
      <c r="H12" s="2"/>
    </row>
    <row r="13" spans="1:8" x14ac:dyDescent="0.2">
      <c r="A13" s="2" t="s">
        <v>109</v>
      </c>
      <c r="B13" s="2" t="s">
        <v>110</v>
      </c>
      <c r="C13" s="2" t="s">
        <v>111</v>
      </c>
      <c r="D13" s="2"/>
      <c r="E13" s="4"/>
      <c r="F13" s="4"/>
      <c r="G13" s="4"/>
      <c r="H13" s="2"/>
    </row>
    <row r="14" spans="1:8" x14ac:dyDescent="0.2">
      <c r="A14" s="2">
        <v>15</v>
      </c>
      <c r="B14" s="2">
        <v>30</v>
      </c>
      <c r="C14" s="2">
        <v>184</v>
      </c>
      <c r="D14" s="2"/>
      <c r="E14" s="4"/>
      <c r="F14" s="4"/>
      <c r="G14" s="4"/>
      <c r="H14" s="2"/>
    </row>
    <row r="15" spans="1:8" x14ac:dyDescent="0.2">
      <c r="A15" s="2">
        <v>20</v>
      </c>
      <c r="B15" s="2">
        <v>41</v>
      </c>
      <c r="C15" s="2">
        <v>186</v>
      </c>
      <c r="D15" s="2"/>
      <c r="E15" s="4"/>
      <c r="F15" s="4"/>
      <c r="G15" s="4"/>
      <c r="H15" s="2"/>
    </row>
    <row r="16" spans="1:8" x14ac:dyDescent="0.2">
      <c r="A16" s="2">
        <v>25</v>
      </c>
      <c r="B16" s="2">
        <v>52</v>
      </c>
      <c r="C16" s="2">
        <v>187</v>
      </c>
      <c r="D16" s="2"/>
      <c r="E16" s="4"/>
      <c r="F16" s="4"/>
      <c r="G16" s="4"/>
      <c r="H16" s="2"/>
    </row>
    <row r="17" spans="1:8" x14ac:dyDescent="0.2">
      <c r="A17" s="2">
        <v>30</v>
      </c>
      <c r="B17" s="2">
        <v>60</v>
      </c>
      <c r="C17" s="2">
        <v>189</v>
      </c>
      <c r="D17" s="2"/>
      <c r="E17" s="4"/>
      <c r="F17" s="4"/>
      <c r="G17" s="4"/>
      <c r="H17" s="2"/>
    </row>
    <row r="18" spans="1:8" x14ac:dyDescent="0.2">
      <c r="A18" s="2">
        <v>35</v>
      </c>
      <c r="B18" s="2">
        <v>71</v>
      </c>
      <c r="C18" s="2">
        <v>191</v>
      </c>
      <c r="D18" s="2"/>
      <c r="E18" s="2"/>
      <c r="F18" s="2"/>
      <c r="G18" s="2"/>
      <c r="H18" s="2"/>
    </row>
    <row r="19" spans="1:8" x14ac:dyDescent="0.2">
      <c r="A19" s="2">
        <v>40</v>
      </c>
      <c r="B19" s="2">
        <v>81</v>
      </c>
      <c r="C19" s="2">
        <v>193</v>
      </c>
      <c r="D19" s="2"/>
      <c r="E19" s="2"/>
      <c r="F19" s="2"/>
      <c r="G19" s="2"/>
      <c r="H19" s="2"/>
    </row>
    <row r="20" spans="1:8" x14ac:dyDescent="0.2">
      <c r="A20" s="2">
        <v>45</v>
      </c>
      <c r="B20" s="2">
        <v>92</v>
      </c>
      <c r="C20" s="2">
        <v>195</v>
      </c>
      <c r="D20" s="2"/>
      <c r="E20" s="2"/>
      <c r="F20" s="2"/>
      <c r="G20" s="2"/>
      <c r="H20" s="2"/>
    </row>
    <row r="21" spans="1:8" ht="15.75" customHeight="1" x14ac:dyDescent="0.2">
      <c r="A21" s="2">
        <v>50</v>
      </c>
      <c r="B21" s="2">
        <v>103</v>
      </c>
      <c r="C21" s="2">
        <v>198</v>
      </c>
      <c r="D21" s="2"/>
      <c r="E21" s="2"/>
      <c r="F21" s="2"/>
      <c r="G21" s="2"/>
      <c r="H21" s="2"/>
    </row>
    <row r="22" spans="1:8" ht="15.75" customHeight="1" x14ac:dyDescent="0.2">
      <c r="A22" s="2">
        <v>55</v>
      </c>
      <c r="B22" s="2">
        <v>111</v>
      </c>
      <c r="C22" s="2">
        <v>201</v>
      </c>
      <c r="D22" s="2"/>
      <c r="E22" s="2"/>
      <c r="F22" s="2"/>
      <c r="G22" s="2"/>
      <c r="H22" s="2"/>
    </row>
    <row r="23" spans="1:8" ht="15.75" customHeight="1" x14ac:dyDescent="0.2">
      <c r="A23" s="2">
        <v>60</v>
      </c>
      <c r="B23" s="2">
        <v>121</v>
      </c>
      <c r="C23" s="2">
        <v>203</v>
      </c>
      <c r="D23" s="2"/>
      <c r="E23" s="2"/>
      <c r="F23" s="2"/>
      <c r="G23" s="2"/>
      <c r="H23" s="2"/>
    </row>
    <row r="24" spans="1:8" ht="15.75" customHeight="1" x14ac:dyDescent="0.2">
      <c r="A24" s="2"/>
      <c r="B24" s="2"/>
      <c r="C24" s="2"/>
      <c r="D24" s="2"/>
      <c r="E24" s="2"/>
      <c r="F24" s="2"/>
      <c r="G24" s="2"/>
      <c r="H24" s="2"/>
    </row>
    <row r="25" spans="1:8" ht="15.75" customHeight="1" x14ac:dyDescent="0.2">
      <c r="A25" s="2" t="s">
        <v>112</v>
      </c>
      <c r="B25" s="2">
        <v>1</v>
      </c>
      <c r="C25" s="2" t="s">
        <v>113</v>
      </c>
      <c r="D25" s="2"/>
      <c r="E25" s="2"/>
      <c r="F25" s="2"/>
      <c r="G25" s="2"/>
      <c r="H25" s="2"/>
    </row>
    <row r="26" spans="1:8" ht="15.75" customHeight="1" x14ac:dyDescent="0.2">
      <c r="A26" s="2"/>
      <c r="B26" s="2"/>
      <c r="C26" s="2"/>
      <c r="D26" s="2"/>
      <c r="E26" s="2"/>
      <c r="F26" s="2"/>
      <c r="G26" s="2"/>
      <c r="H26" s="2"/>
    </row>
    <row r="27" spans="1:8" ht="15.75" customHeight="1" x14ac:dyDescent="0.2">
      <c r="A27" s="2" t="s">
        <v>1</v>
      </c>
      <c r="B27" s="2"/>
      <c r="C27" s="2"/>
      <c r="D27" s="2"/>
      <c r="E27" s="2"/>
      <c r="F27" s="2"/>
      <c r="G27" s="2"/>
      <c r="H27" s="2"/>
    </row>
    <row r="28" spans="1:8" ht="15.75" customHeight="1" x14ac:dyDescent="0.2">
      <c r="A28" s="2"/>
      <c r="B28" s="2"/>
      <c r="C28" s="2"/>
      <c r="D28" s="2"/>
      <c r="E28" s="2"/>
      <c r="F28" s="2"/>
      <c r="G28" s="2"/>
      <c r="H28" s="2"/>
    </row>
    <row r="29" spans="1:8" ht="15.75" customHeight="1" x14ac:dyDescent="0.2">
      <c r="A29" s="2" t="s">
        <v>114</v>
      </c>
      <c r="B29" s="2" t="s">
        <v>115</v>
      </c>
      <c r="C29" s="2" t="s">
        <v>116</v>
      </c>
      <c r="D29" s="2" t="s">
        <v>117</v>
      </c>
      <c r="E29" s="2" t="s">
        <v>118</v>
      </c>
      <c r="F29" s="2"/>
      <c r="G29" s="2"/>
      <c r="H29" s="2"/>
    </row>
    <row r="30" spans="1:8" ht="15.75" customHeight="1" x14ac:dyDescent="0.2">
      <c r="A30" s="2">
        <v>46</v>
      </c>
      <c r="B30" s="6">
        <v>2.9299999999999999E-3</v>
      </c>
      <c r="C30" s="6">
        <v>2.5000000000000001E-5</v>
      </c>
      <c r="D30" s="6">
        <v>5.3099999999999996E-3</v>
      </c>
      <c r="E30" s="6">
        <v>2.0000000000000002E-5</v>
      </c>
      <c r="F30" s="2"/>
      <c r="G30" s="2"/>
      <c r="H30" s="2"/>
    </row>
    <row r="31" spans="1:8" ht="15.75" customHeight="1" x14ac:dyDescent="0.2">
      <c r="A31" s="2">
        <v>48</v>
      </c>
      <c r="B31" s="6">
        <v>2.9399999999999999E-3</v>
      </c>
      <c r="C31" s="6">
        <v>2.5000000000000001E-5</v>
      </c>
      <c r="D31" s="6">
        <v>4.6899999999999997E-3</v>
      </c>
      <c r="E31" s="6">
        <v>2.5000000000000001E-5</v>
      </c>
      <c r="F31" s="2"/>
      <c r="G31" s="2"/>
      <c r="H31" s="2"/>
    </row>
    <row r="32" spans="1:8" ht="15.75" customHeight="1" x14ac:dyDescent="0.2">
      <c r="A32" s="2">
        <v>50</v>
      </c>
      <c r="B32" s="6">
        <v>2.9399999999999999E-3</v>
      </c>
      <c r="C32" s="6">
        <v>2.5000000000000001E-5</v>
      </c>
      <c r="D32" s="6">
        <v>3.8800000000000002E-3</v>
      </c>
      <c r="E32" s="6">
        <v>2.2500000000000001E-5</v>
      </c>
      <c r="F32" s="2"/>
      <c r="G32" s="2"/>
      <c r="H32" s="2"/>
    </row>
    <row r="33" spans="1:8" ht="15.75" customHeight="1" x14ac:dyDescent="0.2">
      <c r="A33" s="2">
        <v>52</v>
      </c>
      <c r="B33" s="6">
        <v>2.96E-3</v>
      </c>
      <c r="C33" s="6">
        <v>2.0000000000000002E-5</v>
      </c>
      <c r="D33" s="6">
        <v>3.5200000000000001E-3</v>
      </c>
      <c r="E33" s="6">
        <v>3.0000000000000001E-5</v>
      </c>
      <c r="F33" s="2"/>
      <c r="G33" s="2"/>
      <c r="H33" s="2"/>
    </row>
    <row r="34" spans="1:8" ht="15.75" customHeight="1" x14ac:dyDescent="0.2">
      <c r="A34" s="2">
        <v>54</v>
      </c>
      <c r="B34" s="6">
        <v>2.98E-3</v>
      </c>
      <c r="C34" s="6">
        <v>2.7500000000000001E-5</v>
      </c>
      <c r="D34" s="6">
        <v>3.31E-3</v>
      </c>
      <c r="E34" s="6">
        <v>2.5000000000000001E-5</v>
      </c>
      <c r="F34" s="2"/>
      <c r="G34" s="2"/>
      <c r="H34" s="2"/>
    </row>
    <row r="35" spans="1:8" ht="15.75" customHeight="1" x14ac:dyDescent="0.2">
      <c r="A35" s="2">
        <v>56</v>
      </c>
      <c r="B35" s="6">
        <v>2.96E-3</v>
      </c>
      <c r="C35" s="6">
        <v>3.0000000000000001E-5</v>
      </c>
      <c r="D35" s="6">
        <v>3.2499999999999999E-3</v>
      </c>
      <c r="E35" s="6">
        <v>3.0000000000000001E-5</v>
      </c>
      <c r="F35" s="2"/>
      <c r="G35" s="2"/>
      <c r="H35" s="2"/>
    </row>
    <row r="36" spans="1:8" ht="15.75" customHeight="1" x14ac:dyDescent="0.2">
      <c r="A36" s="2">
        <v>58</v>
      </c>
      <c r="B36" s="6">
        <v>2.96E-3</v>
      </c>
      <c r="C36" s="6">
        <v>3.0000000000000001E-5</v>
      </c>
      <c r="D36" s="6">
        <v>3.0699999999999998E-3</v>
      </c>
      <c r="E36" s="6">
        <v>3.0000000000000001E-5</v>
      </c>
      <c r="F36" s="2"/>
      <c r="G36" s="2"/>
      <c r="H36" s="2"/>
    </row>
    <row r="37" spans="1:8" ht="15.75" customHeight="1" x14ac:dyDescent="0.2">
      <c r="A37" s="2">
        <v>60</v>
      </c>
      <c r="B37" s="6">
        <v>2.97E-3</v>
      </c>
      <c r="C37" s="6">
        <v>2.0000000000000002E-5</v>
      </c>
      <c r="D37" s="6">
        <v>3.0999999999999999E-3</v>
      </c>
      <c r="E37" s="6">
        <v>3.0000000000000001E-5</v>
      </c>
      <c r="F37" s="2"/>
      <c r="G37" s="2"/>
      <c r="H37" s="2"/>
    </row>
    <row r="38" spans="1:8" ht="15.75" customHeight="1" x14ac:dyDescent="0.2">
      <c r="A38" s="2">
        <v>62</v>
      </c>
      <c r="B38" s="6">
        <v>2.97E-3</v>
      </c>
      <c r="C38" s="6">
        <v>2.0000000000000002E-5</v>
      </c>
      <c r="D38" s="6">
        <v>3.15E-3</v>
      </c>
      <c r="E38" s="6">
        <v>3.0000000000000001E-5</v>
      </c>
      <c r="F38" s="2"/>
      <c r="G38" s="2"/>
      <c r="H38" s="2"/>
    </row>
    <row r="39" spans="1:8" ht="15.75" customHeight="1" x14ac:dyDescent="0.2">
      <c r="A39" s="2">
        <v>64</v>
      </c>
      <c r="B39" s="6">
        <v>2.97E-3</v>
      </c>
      <c r="C39" s="6">
        <v>2.7500000000000001E-5</v>
      </c>
      <c r="D39" s="6">
        <v>3.2100000000000002E-3</v>
      </c>
      <c r="E39" s="6">
        <v>2.5000000000000001E-5</v>
      </c>
      <c r="F39" s="2"/>
      <c r="G39" s="2"/>
      <c r="H39" s="2"/>
    </row>
    <row r="40" spans="1:8" ht="15.75" customHeight="1" x14ac:dyDescent="0.2">
      <c r="A40" s="2">
        <v>66</v>
      </c>
      <c r="B40" s="6">
        <v>2.97E-3</v>
      </c>
      <c r="C40" s="6">
        <v>2.7500000000000001E-5</v>
      </c>
      <c r="D40" s="6">
        <v>3.31E-3</v>
      </c>
      <c r="E40" s="6">
        <v>3.0000000000000001E-5</v>
      </c>
      <c r="F40" s="2"/>
      <c r="G40" s="2"/>
      <c r="H40" s="2"/>
    </row>
    <row r="41" spans="1:8" ht="15.75" customHeight="1" x14ac:dyDescent="0.2">
      <c r="A41" s="2"/>
      <c r="B41" s="2"/>
      <c r="C41" s="2"/>
      <c r="D41" s="2"/>
      <c r="E41" s="2"/>
      <c r="F41" s="2"/>
      <c r="G41" s="2"/>
      <c r="H41" s="2"/>
    </row>
    <row r="42" spans="1:8" ht="15.75" customHeight="1" x14ac:dyDescent="0.2">
      <c r="A42" s="2"/>
      <c r="B42" s="2"/>
      <c r="C42" s="2"/>
      <c r="D42" s="2"/>
      <c r="E42" s="2"/>
      <c r="F42" s="2"/>
      <c r="G42" s="2"/>
      <c r="H42" s="2"/>
    </row>
    <row r="43" spans="1:8" ht="15.75" customHeight="1" x14ac:dyDescent="0.2">
      <c r="A43" s="2" t="s">
        <v>112</v>
      </c>
      <c r="B43" s="2">
        <v>1</v>
      </c>
      <c r="C43" s="2" t="s">
        <v>113</v>
      </c>
      <c r="D43" s="2"/>
      <c r="E43" s="2"/>
      <c r="F43" s="2"/>
      <c r="G43" s="2"/>
      <c r="H43" s="2"/>
    </row>
    <row r="44" spans="1:8" ht="15.75" customHeight="1" x14ac:dyDescent="0.2"/>
    <row r="45" spans="1:8" ht="15.75" customHeight="1" x14ac:dyDescent="0.2"/>
    <row r="46" spans="1:8" ht="15.75" customHeight="1" x14ac:dyDescent="0.2"/>
    <row r="47" spans="1:8" ht="15.75" customHeight="1" x14ac:dyDescent="0.2"/>
    <row r="48" spans="1: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sheetData>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251"/>
  <sheetViews>
    <sheetView tabSelected="1" zoomScale="75" zoomScaleNormal="93" workbookViewId="0">
      <selection activeCell="P231" sqref="P231"/>
    </sheetView>
  </sheetViews>
  <sheetFormatPr baseColWidth="10" defaultColWidth="8.83203125" defaultRowHeight="14" x14ac:dyDescent="0.15"/>
  <cols>
    <col min="1" max="1" width="12.6640625" customWidth="1"/>
    <col min="2" max="2" width="11.1640625" customWidth="1"/>
    <col min="3" max="3" width="14.6640625" customWidth="1"/>
    <col min="4" max="4" width="20" customWidth="1"/>
    <col min="5" max="5" width="17.1640625" customWidth="1"/>
    <col min="6" max="6" width="17.5" customWidth="1"/>
    <col min="7" max="7" width="24.33203125" customWidth="1"/>
    <col min="8" max="8" width="10.1640625" customWidth="1"/>
    <col min="9" max="9" width="12.1640625" customWidth="1"/>
  </cols>
  <sheetData>
    <row r="1" spans="1:26" s="12" customFormat="1" ht="16" x14ac:dyDescent="0.2">
      <c r="A1" s="8" t="s">
        <v>26</v>
      </c>
      <c r="B1" s="9" t="s">
        <v>34</v>
      </c>
      <c r="C1" s="10" t="s">
        <v>28</v>
      </c>
      <c r="D1" s="10"/>
      <c r="E1" s="11"/>
      <c r="F1" s="12" t="str">
        <f>'PH-UY 2131 Exp 4 Raw Data'!A3</f>
        <v>Vishram Doodnauth</v>
      </c>
    </row>
    <row r="2" spans="1:26" s="12" customFormat="1" ht="16" x14ac:dyDescent="0.2">
      <c r="A2" s="13" t="s">
        <v>27</v>
      </c>
      <c r="B2" s="14">
        <v>80</v>
      </c>
      <c r="C2" s="15" t="s">
        <v>29</v>
      </c>
      <c r="F2" s="12" t="str">
        <f>'PH-UY 2131 Exp 4 Raw Data'!A4</f>
        <v>Linda Ali</v>
      </c>
    </row>
    <row r="4" spans="1:26" ht="16" customHeight="1" x14ac:dyDescent="0.2">
      <c r="A4" s="16" t="s">
        <v>70</v>
      </c>
      <c r="B4" s="17"/>
      <c r="C4" s="17">
        <v>9</v>
      </c>
      <c r="D4" s="18" t="s">
        <v>25</v>
      </c>
      <c r="E4" s="19"/>
      <c r="F4" s="19"/>
      <c r="G4" s="19"/>
      <c r="H4" s="20"/>
      <c r="I4" s="21"/>
    </row>
    <row r="5" spans="1:26" ht="14.25" customHeight="1" x14ac:dyDescent="0.15">
      <c r="A5" s="143" t="s">
        <v>31</v>
      </c>
      <c r="B5" s="143"/>
      <c r="C5" s="143"/>
      <c r="D5" s="143"/>
      <c r="E5" s="143"/>
      <c r="F5" s="143"/>
      <c r="G5" s="143"/>
      <c r="H5" s="143"/>
      <c r="I5" s="143"/>
    </row>
    <row r="6" spans="1:26" ht="40" customHeight="1" x14ac:dyDescent="0.15">
      <c r="A6" s="191" t="s">
        <v>119</v>
      </c>
      <c r="B6" s="191"/>
      <c r="C6" s="191"/>
      <c r="D6" s="191"/>
      <c r="E6" s="191"/>
      <c r="F6" s="191"/>
      <c r="G6" s="191"/>
      <c r="H6" s="191"/>
      <c r="I6" s="191"/>
    </row>
    <row r="7" spans="1:26" ht="16" customHeight="1" x14ac:dyDescent="0.2">
      <c r="A7" s="16" t="s">
        <v>32</v>
      </c>
      <c r="B7" s="17"/>
      <c r="C7" s="17">
        <v>8</v>
      </c>
      <c r="D7" s="18" t="s">
        <v>25</v>
      </c>
      <c r="E7" s="19"/>
      <c r="F7" s="19"/>
      <c r="G7" s="19"/>
      <c r="H7" s="20"/>
      <c r="I7" s="21"/>
    </row>
    <row r="8" spans="1:26" ht="59" customHeight="1" x14ac:dyDescent="0.15">
      <c r="A8" s="143" t="s">
        <v>33</v>
      </c>
      <c r="B8" s="143"/>
      <c r="C8" s="143"/>
      <c r="D8" s="143"/>
      <c r="E8" s="143"/>
      <c r="F8" s="143"/>
      <c r="G8" s="143"/>
      <c r="H8" s="143"/>
      <c r="I8" s="143"/>
    </row>
    <row r="9" spans="1:26" ht="226" customHeight="1" x14ac:dyDescent="0.15">
      <c r="A9" s="191" t="s">
        <v>121</v>
      </c>
      <c r="B9" s="191"/>
      <c r="C9" s="191"/>
      <c r="D9" s="191"/>
      <c r="E9" s="191"/>
      <c r="F9" s="191"/>
      <c r="G9" s="191"/>
      <c r="H9" s="191"/>
      <c r="I9" s="191"/>
    </row>
    <row r="10" spans="1:26" ht="15" x14ac:dyDescent="0.2">
      <c r="A10" s="22"/>
      <c r="B10" s="22"/>
      <c r="C10" s="22"/>
      <c r="D10" s="22"/>
      <c r="E10" s="22"/>
      <c r="F10" s="22"/>
      <c r="G10" s="22"/>
      <c r="H10" s="22"/>
    </row>
    <row r="11" spans="1:26" s="28" customFormat="1" ht="16" customHeight="1" x14ac:dyDescent="0.25">
      <c r="A11" s="23" t="s">
        <v>7</v>
      </c>
      <c r="B11" s="24"/>
      <c r="C11" s="25">
        <v>20</v>
      </c>
      <c r="D11" s="26" t="s">
        <v>6</v>
      </c>
      <c r="E11" s="27"/>
      <c r="F11" s="27"/>
      <c r="G11" s="27"/>
      <c r="H11" s="27"/>
    </row>
    <row r="12" spans="1:26" s="28" customFormat="1" ht="8.25" customHeight="1" x14ac:dyDescent="0.25">
      <c r="A12" s="29"/>
      <c r="B12" s="29"/>
      <c r="C12" s="30"/>
      <c r="D12" s="30"/>
      <c r="E12" s="27"/>
      <c r="F12" s="27"/>
      <c r="G12" s="27"/>
      <c r="H12" s="27"/>
    </row>
    <row r="13" spans="1:26" s="12" customFormat="1" ht="15" customHeight="1" x14ac:dyDescent="0.2">
      <c r="A13" s="193" t="s">
        <v>0</v>
      </c>
      <c r="B13" s="194"/>
      <c r="C13" s="195"/>
    </row>
    <row r="14" spans="1:26" ht="8.25" customHeight="1" x14ac:dyDescent="0.15"/>
    <row r="15" spans="1:26" ht="16" x14ac:dyDescent="0.2">
      <c r="A15" s="183" t="s">
        <v>36</v>
      </c>
      <c r="B15" s="184"/>
      <c r="C15" s="184"/>
      <c r="D15" s="184"/>
      <c r="E15" s="184"/>
      <c r="F15" s="184"/>
      <c r="G15" s="185"/>
    </row>
    <row r="16" spans="1:26" ht="9" customHeight="1" x14ac:dyDescent="0.2">
      <c r="A16" s="31"/>
      <c r="B16" s="31"/>
      <c r="C16" s="31"/>
      <c r="D16" s="31"/>
      <c r="E16" s="21"/>
      <c r="F16" s="21"/>
      <c r="G16" s="32"/>
      <c r="H16" s="21"/>
      <c r="I16" s="21"/>
      <c r="J16" s="21"/>
      <c r="L16" s="33"/>
      <c r="M16" s="33"/>
      <c r="N16" s="33"/>
      <c r="O16" s="33"/>
      <c r="P16" s="33"/>
      <c r="Q16" s="33"/>
      <c r="R16" s="33"/>
      <c r="S16" s="33"/>
      <c r="T16" s="33"/>
      <c r="U16" s="33"/>
      <c r="V16" s="33"/>
      <c r="W16" s="33"/>
      <c r="X16" s="33"/>
      <c r="Y16" s="33"/>
      <c r="Z16" s="33"/>
    </row>
    <row r="17" spans="1:11" ht="22.5" customHeight="1" x14ac:dyDescent="0.15">
      <c r="A17" s="34" t="s">
        <v>2</v>
      </c>
      <c r="B17" s="192" t="s">
        <v>38</v>
      </c>
      <c r="C17" s="192"/>
      <c r="D17" s="192"/>
      <c r="E17" s="192" t="s">
        <v>37</v>
      </c>
      <c r="F17" s="192"/>
      <c r="G17" s="192"/>
    </row>
    <row r="18" spans="1:11" ht="31.5" customHeight="1" x14ac:dyDescent="0.15">
      <c r="A18" s="34"/>
      <c r="B18" s="34" t="s">
        <v>16</v>
      </c>
      <c r="C18" s="34" t="s">
        <v>17</v>
      </c>
      <c r="D18" s="34" t="s">
        <v>18</v>
      </c>
      <c r="E18" s="34"/>
      <c r="F18" s="34"/>
      <c r="G18" s="34"/>
    </row>
    <row r="19" spans="1:11" ht="15.75" customHeight="1" x14ac:dyDescent="0.2">
      <c r="A19" s="35">
        <v>1</v>
      </c>
      <c r="B19" s="36">
        <f>'PH-UY 2131 Exp 4 Raw Data'!A14</f>
        <v>15</v>
      </c>
      <c r="C19" s="36">
        <f>'PH-UY 2131 Exp 4 Raw Data'!B14</f>
        <v>30</v>
      </c>
      <c r="D19" s="36">
        <f>'PH-UY 2131 Exp 4 Raw Data'!C14</f>
        <v>184</v>
      </c>
      <c r="E19" s="35">
        <f>B19</f>
        <v>15</v>
      </c>
      <c r="F19" s="35">
        <f>C19-B19</f>
        <v>15</v>
      </c>
      <c r="G19" s="141">
        <f>180+B19-D19</f>
        <v>11</v>
      </c>
    </row>
    <row r="20" spans="1:11" ht="15.75" customHeight="1" x14ac:dyDescent="0.2">
      <c r="A20" s="35">
        <v>2</v>
      </c>
      <c r="B20" s="36">
        <f>'PH-UY 2131 Exp 4 Raw Data'!A15</f>
        <v>20</v>
      </c>
      <c r="C20" s="36">
        <f>'PH-UY 2131 Exp 4 Raw Data'!B15</f>
        <v>41</v>
      </c>
      <c r="D20" s="36">
        <f>'PH-UY 2131 Exp 4 Raw Data'!C15</f>
        <v>186</v>
      </c>
      <c r="E20" s="35">
        <f t="shared" ref="E20:E28" si="0">B20</f>
        <v>20</v>
      </c>
      <c r="F20" s="35">
        <f t="shared" ref="F20:F28" si="1">C20-B20</f>
        <v>21</v>
      </c>
      <c r="G20" s="35">
        <f t="shared" ref="G20:G28" si="2">180+B20-D20</f>
        <v>14</v>
      </c>
    </row>
    <row r="21" spans="1:11" ht="15.75" customHeight="1" x14ac:dyDescent="0.2">
      <c r="A21" s="35">
        <v>3</v>
      </c>
      <c r="B21" s="36">
        <f>'PH-UY 2131 Exp 4 Raw Data'!A16</f>
        <v>25</v>
      </c>
      <c r="C21" s="36">
        <f>'PH-UY 2131 Exp 4 Raw Data'!B16</f>
        <v>52</v>
      </c>
      <c r="D21" s="36">
        <f>'PH-UY 2131 Exp 4 Raw Data'!C16</f>
        <v>187</v>
      </c>
      <c r="E21" s="35">
        <f t="shared" si="0"/>
        <v>25</v>
      </c>
      <c r="F21" s="35">
        <f t="shared" si="1"/>
        <v>27</v>
      </c>
      <c r="G21" s="35">
        <f t="shared" si="2"/>
        <v>18</v>
      </c>
    </row>
    <row r="22" spans="1:11" ht="15.75" customHeight="1" x14ac:dyDescent="0.2">
      <c r="A22" s="35">
        <v>4</v>
      </c>
      <c r="B22" s="36">
        <f>'PH-UY 2131 Exp 4 Raw Data'!A17</f>
        <v>30</v>
      </c>
      <c r="C22" s="36">
        <f>'PH-UY 2131 Exp 4 Raw Data'!B17</f>
        <v>60</v>
      </c>
      <c r="D22" s="36">
        <f>'PH-UY 2131 Exp 4 Raw Data'!C17</f>
        <v>189</v>
      </c>
      <c r="E22" s="35">
        <f t="shared" si="0"/>
        <v>30</v>
      </c>
      <c r="F22" s="35">
        <f t="shared" si="1"/>
        <v>30</v>
      </c>
      <c r="G22" s="35">
        <f t="shared" si="2"/>
        <v>21</v>
      </c>
    </row>
    <row r="23" spans="1:11" ht="15.75" customHeight="1" x14ac:dyDescent="0.2">
      <c r="A23" s="35">
        <v>5</v>
      </c>
      <c r="B23" s="36">
        <f>'PH-UY 2131 Exp 4 Raw Data'!A18</f>
        <v>35</v>
      </c>
      <c r="C23" s="36">
        <f>'PH-UY 2131 Exp 4 Raw Data'!B18</f>
        <v>71</v>
      </c>
      <c r="D23" s="36">
        <f>'PH-UY 2131 Exp 4 Raw Data'!C18</f>
        <v>191</v>
      </c>
      <c r="E23" s="35">
        <f t="shared" si="0"/>
        <v>35</v>
      </c>
      <c r="F23" s="35">
        <f t="shared" si="1"/>
        <v>36</v>
      </c>
      <c r="G23" s="35">
        <f t="shared" si="2"/>
        <v>24</v>
      </c>
    </row>
    <row r="24" spans="1:11" ht="15.75" customHeight="1" x14ac:dyDescent="0.2">
      <c r="A24" s="35">
        <v>6</v>
      </c>
      <c r="B24" s="36">
        <f>'PH-UY 2131 Exp 4 Raw Data'!A19</f>
        <v>40</v>
      </c>
      <c r="C24" s="36">
        <f>'PH-UY 2131 Exp 4 Raw Data'!B19</f>
        <v>81</v>
      </c>
      <c r="D24" s="36">
        <f>'PH-UY 2131 Exp 4 Raw Data'!C19</f>
        <v>193</v>
      </c>
      <c r="E24" s="35">
        <f t="shared" si="0"/>
        <v>40</v>
      </c>
      <c r="F24" s="35">
        <f t="shared" si="1"/>
        <v>41</v>
      </c>
      <c r="G24" s="35">
        <f t="shared" si="2"/>
        <v>27</v>
      </c>
    </row>
    <row r="25" spans="1:11" ht="15.75" customHeight="1" x14ac:dyDescent="0.2">
      <c r="A25" s="35">
        <v>7</v>
      </c>
      <c r="B25" s="36">
        <f>'PH-UY 2131 Exp 4 Raw Data'!A20</f>
        <v>45</v>
      </c>
      <c r="C25" s="36">
        <f>'PH-UY 2131 Exp 4 Raw Data'!B20</f>
        <v>92</v>
      </c>
      <c r="D25" s="36">
        <f>'PH-UY 2131 Exp 4 Raw Data'!C20</f>
        <v>195</v>
      </c>
      <c r="E25" s="35">
        <f t="shared" si="0"/>
        <v>45</v>
      </c>
      <c r="F25" s="35">
        <f t="shared" si="1"/>
        <v>47</v>
      </c>
      <c r="G25" s="35">
        <f t="shared" si="2"/>
        <v>30</v>
      </c>
    </row>
    <row r="26" spans="1:11" ht="15.75" customHeight="1" x14ac:dyDescent="0.2">
      <c r="A26" s="35">
        <v>8</v>
      </c>
      <c r="B26" s="36">
        <f>'PH-UY 2131 Exp 4 Raw Data'!A21</f>
        <v>50</v>
      </c>
      <c r="C26" s="36">
        <f>'PH-UY 2131 Exp 4 Raw Data'!B21</f>
        <v>103</v>
      </c>
      <c r="D26" s="36">
        <f>'PH-UY 2131 Exp 4 Raw Data'!C21</f>
        <v>198</v>
      </c>
      <c r="E26" s="35">
        <f t="shared" si="0"/>
        <v>50</v>
      </c>
      <c r="F26" s="35">
        <f t="shared" si="1"/>
        <v>53</v>
      </c>
      <c r="G26" s="35">
        <f t="shared" si="2"/>
        <v>32</v>
      </c>
    </row>
    <row r="27" spans="1:11" ht="15.75" customHeight="1" x14ac:dyDescent="0.2">
      <c r="A27" s="35">
        <v>9</v>
      </c>
      <c r="B27" s="36">
        <f>'PH-UY 2131 Exp 4 Raw Data'!A22</f>
        <v>55</v>
      </c>
      <c r="C27" s="36">
        <f>'PH-UY 2131 Exp 4 Raw Data'!B22</f>
        <v>111</v>
      </c>
      <c r="D27" s="36">
        <f>'PH-UY 2131 Exp 4 Raw Data'!C22</f>
        <v>201</v>
      </c>
      <c r="E27" s="35">
        <f t="shared" si="0"/>
        <v>55</v>
      </c>
      <c r="F27" s="35">
        <f t="shared" si="1"/>
        <v>56</v>
      </c>
      <c r="G27" s="35">
        <f t="shared" si="2"/>
        <v>34</v>
      </c>
    </row>
    <row r="28" spans="1:11" ht="15.75" customHeight="1" x14ac:dyDescent="0.2">
      <c r="A28" s="35">
        <v>10</v>
      </c>
      <c r="B28" s="36">
        <f>'PH-UY 2131 Exp 4 Raw Data'!A23</f>
        <v>60</v>
      </c>
      <c r="C28" s="36">
        <f>'PH-UY 2131 Exp 4 Raw Data'!B23</f>
        <v>121</v>
      </c>
      <c r="D28" s="36">
        <f>'PH-UY 2131 Exp 4 Raw Data'!C23</f>
        <v>203</v>
      </c>
      <c r="E28" s="35">
        <f t="shared" si="0"/>
        <v>60</v>
      </c>
      <c r="F28" s="35">
        <f t="shared" si="1"/>
        <v>61</v>
      </c>
      <c r="G28" s="35">
        <f t="shared" si="2"/>
        <v>37</v>
      </c>
    </row>
    <row r="29" spans="1:11" ht="15.75" customHeight="1" x14ac:dyDescent="0.2">
      <c r="A29" s="37"/>
      <c r="B29" s="38"/>
      <c r="C29" s="38"/>
      <c r="D29" s="38"/>
      <c r="E29" s="38"/>
      <c r="F29" s="38"/>
      <c r="G29" s="38"/>
      <c r="H29" s="38"/>
    </row>
    <row r="30" spans="1:11" s="43" customFormat="1" ht="15.75" customHeight="1" x14ac:dyDescent="0.15">
      <c r="A30" s="161" t="s">
        <v>39</v>
      </c>
      <c r="B30" s="161"/>
      <c r="C30" s="39">
        <f>'PH-UY 2131 Exp 4 Raw Data'!B25</f>
        <v>1</v>
      </c>
      <c r="D30" s="40" t="s">
        <v>43</v>
      </c>
      <c r="E30" s="41">
        <f>C30*PI()/180</f>
        <v>1.7453292519943295E-2</v>
      </c>
      <c r="F30" s="40" t="s">
        <v>44</v>
      </c>
      <c r="G30" s="42"/>
    </row>
    <row r="31" spans="1:11" ht="9" customHeight="1" x14ac:dyDescent="0.2">
      <c r="A31" s="190"/>
      <c r="B31" s="190"/>
      <c r="C31" s="190"/>
      <c r="D31" s="44"/>
      <c r="E31" s="45"/>
      <c r="F31" s="44"/>
      <c r="G31" s="44"/>
      <c r="H31" s="45"/>
      <c r="I31" s="44"/>
      <c r="J31" s="44"/>
      <c r="K31" s="46"/>
    </row>
    <row r="32" spans="1:11" ht="29.25" customHeight="1" x14ac:dyDescent="0.15">
      <c r="A32" s="150" t="s">
        <v>72</v>
      </c>
      <c r="B32" s="151"/>
      <c r="C32" s="151"/>
      <c r="D32" s="151"/>
      <c r="E32" s="151"/>
      <c r="F32" s="151"/>
      <c r="G32" s="151"/>
      <c r="H32" s="151"/>
      <c r="I32" s="152"/>
      <c r="J32" s="47"/>
    </row>
    <row r="33" spans="1:10" ht="50" customHeight="1" x14ac:dyDescent="0.15">
      <c r="A33" s="153" t="s">
        <v>120</v>
      </c>
      <c r="B33" s="154"/>
      <c r="C33" s="154"/>
      <c r="D33" s="154"/>
      <c r="E33" s="154"/>
      <c r="F33" s="154"/>
      <c r="G33" s="154"/>
      <c r="H33" s="154"/>
      <c r="I33" s="155"/>
      <c r="J33" s="47"/>
    </row>
    <row r="34" spans="1:10" ht="29.25" customHeight="1" x14ac:dyDescent="0.15">
      <c r="A34" s="187" t="s">
        <v>40</v>
      </c>
      <c r="B34" s="188"/>
      <c r="C34" s="188"/>
      <c r="D34" s="188"/>
      <c r="E34" s="188"/>
      <c r="F34" s="188"/>
      <c r="G34" s="188"/>
      <c r="H34" s="188"/>
      <c r="I34" s="189"/>
    </row>
    <row r="35" spans="1:10" ht="302" customHeight="1" x14ac:dyDescent="0.15">
      <c r="A35" s="177" t="s">
        <v>143</v>
      </c>
      <c r="B35" s="178"/>
      <c r="C35" s="178"/>
      <c r="D35" s="178"/>
      <c r="E35" s="178"/>
      <c r="F35" s="178"/>
      <c r="G35" s="178"/>
      <c r="H35" s="178"/>
      <c r="I35" s="179"/>
    </row>
    <row r="36" spans="1:10" ht="14.25" customHeight="1" x14ac:dyDescent="0.2">
      <c r="A36" s="38"/>
      <c r="B36" s="48"/>
      <c r="C36" s="46"/>
      <c r="D36" s="46"/>
      <c r="E36" s="38"/>
      <c r="F36" s="38"/>
      <c r="G36" s="38"/>
      <c r="H36" s="38"/>
    </row>
    <row r="37" spans="1:10" ht="15.75" customHeight="1" x14ac:dyDescent="0.2">
      <c r="A37" s="49"/>
      <c r="B37" s="49"/>
      <c r="C37" s="38"/>
      <c r="D37" s="38"/>
      <c r="E37" s="38"/>
    </row>
    <row r="38" spans="1:10" ht="15.75" customHeight="1" x14ac:dyDescent="0.2">
      <c r="A38" s="49"/>
      <c r="B38" s="49"/>
      <c r="C38" s="38"/>
      <c r="D38" s="38"/>
      <c r="E38" s="38"/>
    </row>
    <row r="39" spans="1:10" ht="15.75" customHeight="1" x14ac:dyDescent="0.2">
      <c r="A39" s="49"/>
      <c r="B39" s="49"/>
      <c r="C39" s="38"/>
      <c r="D39" s="38"/>
      <c r="E39" s="38"/>
    </row>
    <row r="40" spans="1:10" ht="15.75" customHeight="1" x14ac:dyDescent="0.2">
      <c r="A40" s="49"/>
      <c r="B40" s="49"/>
      <c r="C40" s="38"/>
      <c r="D40" s="38"/>
      <c r="E40" s="38"/>
    </row>
    <row r="41" spans="1:10" ht="15.75" customHeight="1" x14ac:dyDescent="0.2">
      <c r="A41" s="49"/>
      <c r="B41" s="49"/>
      <c r="C41" s="38"/>
      <c r="D41" s="38"/>
      <c r="E41" s="38"/>
    </row>
    <row r="42" spans="1:10" ht="15.75" customHeight="1" x14ac:dyDescent="0.2">
      <c r="A42" s="49"/>
      <c r="B42" s="49"/>
      <c r="C42" s="38"/>
      <c r="D42" s="38"/>
      <c r="E42" s="38"/>
    </row>
    <row r="43" spans="1:10" ht="15.75" customHeight="1" x14ac:dyDescent="0.2">
      <c r="A43" s="49"/>
      <c r="B43" s="49"/>
      <c r="C43" s="38"/>
      <c r="D43" s="38"/>
      <c r="E43" s="38"/>
    </row>
    <row r="44" spans="1:10" ht="15.75" customHeight="1" x14ac:dyDescent="0.2">
      <c r="A44" s="49"/>
      <c r="B44" s="49"/>
      <c r="C44" s="38"/>
      <c r="D44" s="38"/>
      <c r="E44" s="38"/>
    </row>
    <row r="45" spans="1:10" ht="15.75" customHeight="1" x14ac:dyDescent="0.2">
      <c r="A45" s="49"/>
      <c r="B45" s="49"/>
      <c r="C45" s="38"/>
      <c r="D45" s="38"/>
      <c r="E45" s="38"/>
    </row>
    <row r="46" spans="1:10" ht="15.75" customHeight="1" x14ac:dyDescent="0.2">
      <c r="A46" s="49"/>
      <c r="B46" s="49"/>
      <c r="C46" s="38"/>
      <c r="D46" s="38"/>
      <c r="E46" s="38"/>
    </row>
    <row r="47" spans="1:10" ht="15.75" customHeight="1" x14ac:dyDescent="0.2">
      <c r="A47" s="49"/>
      <c r="B47" s="49"/>
      <c r="C47" s="38"/>
      <c r="D47" s="38"/>
      <c r="E47" s="38"/>
    </row>
    <row r="48" spans="1:10" ht="15.75" customHeight="1" x14ac:dyDescent="0.2">
      <c r="A48" s="49"/>
      <c r="B48" s="49"/>
      <c r="C48" s="38"/>
      <c r="D48" s="38"/>
      <c r="E48" s="38"/>
    </row>
    <row r="49" spans="1:5" ht="15.75" customHeight="1" x14ac:dyDescent="0.2">
      <c r="A49" s="49"/>
      <c r="B49" s="49"/>
      <c r="C49" s="38"/>
      <c r="D49" s="38"/>
      <c r="E49" s="38"/>
    </row>
    <row r="50" spans="1:5" ht="15.75" customHeight="1" x14ac:dyDescent="0.2">
      <c r="A50" s="49"/>
      <c r="B50" s="49"/>
      <c r="C50" s="38"/>
      <c r="D50" s="38"/>
      <c r="E50" s="38"/>
    </row>
    <row r="51" spans="1:5" ht="15.75" customHeight="1" x14ac:dyDescent="0.2">
      <c r="A51" s="49"/>
      <c r="B51" s="49"/>
      <c r="C51" s="38"/>
      <c r="D51" s="38"/>
      <c r="E51" s="38"/>
    </row>
    <row r="52" spans="1:5" ht="15.75" customHeight="1" x14ac:dyDescent="0.2">
      <c r="A52" s="49"/>
      <c r="B52" s="49"/>
      <c r="C52" s="38"/>
      <c r="D52" s="38"/>
      <c r="E52" s="38"/>
    </row>
    <row r="53" spans="1:5" ht="15.75" customHeight="1" x14ac:dyDescent="0.2">
      <c r="A53" s="49"/>
      <c r="B53" s="49"/>
      <c r="C53" s="38"/>
      <c r="D53" s="38"/>
      <c r="E53" s="38"/>
    </row>
    <row r="54" spans="1:5" ht="15.75" customHeight="1" x14ac:dyDescent="0.2">
      <c r="A54" s="49"/>
      <c r="B54" s="49"/>
      <c r="C54" s="38"/>
      <c r="D54" s="38"/>
      <c r="E54" s="38"/>
    </row>
    <row r="55" spans="1:5" ht="15.75" customHeight="1" x14ac:dyDescent="0.2">
      <c r="A55" s="49"/>
      <c r="B55" s="49"/>
      <c r="C55" s="38"/>
      <c r="D55" s="38"/>
      <c r="E55" s="38"/>
    </row>
    <row r="56" spans="1:5" ht="15.75" customHeight="1" x14ac:dyDescent="0.2">
      <c r="A56" s="49"/>
      <c r="B56" s="49"/>
      <c r="C56" s="38"/>
      <c r="D56" s="38"/>
      <c r="E56" s="38"/>
    </row>
    <row r="57" spans="1:5" ht="15.75" customHeight="1" x14ac:dyDescent="0.2">
      <c r="A57" s="49"/>
      <c r="B57" s="49"/>
      <c r="C57" s="38"/>
      <c r="D57" s="38"/>
      <c r="E57" s="38"/>
    </row>
    <row r="58" spans="1:5" ht="15.75" customHeight="1" x14ac:dyDescent="0.2">
      <c r="A58" s="49"/>
      <c r="B58" s="49"/>
      <c r="C58" s="38"/>
      <c r="D58" s="38"/>
      <c r="E58" s="38"/>
    </row>
    <row r="59" spans="1:5" ht="15.75" customHeight="1" x14ac:dyDescent="0.2">
      <c r="A59" s="49"/>
      <c r="B59" s="49"/>
      <c r="C59" s="38"/>
      <c r="D59" s="38"/>
      <c r="E59" s="38"/>
    </row>
    <row r="60" spans="1:5" ht="15.75" customHeight="1" x14ac:dyDescent="0.2">
      <c r="A60" s="49"/>
      <c r="B60" s="49"/>
      <c r="C60" s="38"/>
      <c r="D60" s="38"/>
      <c r="E60" s="38"/>
    </row>
    <row r="61" spans="1:5" ht="15.75" customHeight="1" x14ac:dyDescent="0.2">
      <c r="A61" s="49"/>
      <c r="B61" s="49"/>
      <c r="C61" s="38"/>
      <c r="D61" s="38"/>
      <c r="E61" s="38"/>
    </row>
    <row r="62" spans="1:5" ht="15.75" customHeight="1" x14ac:dyDescent="0.2">
      <c r="A62" s="49"/>
      <c r="B62" s="49"/>
      <c r="C62" s="38"/>
      <c r="D62" s="38"/>
      <c r="E62" s="38"/>
    </row>
    <row r="63" spans="1:5" ht="15.75" customHeight="1" x14ac:dyDescent="0.2">
      <c r="A63" s="49"/>
      <c r="B63" s="49"/>
      <c r="C63" s="38"/>
      <c r="D63" s="38"/>
      <c r="E63" s="38"/>
    </row>
    <row r="64" spans="1:5" s="51" customFormat="1" ht="15.75" customHeight="1" x14ac:dyDescent="0.2">
      <c r="A64" s="50"/>
      <c r="C64" s="52" t="s">
        <v>9</v>
      </c>
      <c r="D64" s="52"/>
    </row>
    <row r="65" spans="1:9" s="51" customFormat="1" ht="15.75" customHeight="1" x14ac:dyDescent="0.2">
      <c r="A65" s="53"/>
      <c r="C65" s="52" t="s">
        <v>10</v>
      </c>
      <c r="D65" s="52" t="s">
        <v>11</v>
      </c>
    </row>
    <row r="66" spans="1:9" s="51" customFormat="1" ht="15.75" customHeight="1" x14ac:dyDescent="0.2">
      <c r="A66" s="53"/>
      <c r="C66" s="54">
        <f t="array" ref="C66:D67">LINEST(F19:F28,E19:E28,TRUE,TRUE)</f>
        <v>1.0242424242424244</v>
      </c>
      <c r="D66" s="54">
        <v>0.29090909090908923</v>
      </c>
    </row>
    <row r="67" spans="1:9" s="51" customFormat="1" ht="15.75" customHeight="1" x14ac:dyDescent="0.2">
      <c r="A67" s="53"/>
      <c r="C67" s="54">
        <v>1.967597949181564E-2</v>
      </c>
      <c r="D67" s="54">
        <v>0.79010757017749722</v>
      </c>
    </row>
    <row r="68" spans="1:9" s="51" customFormat="1" ht="15.75" customHeight="1" x14ac:dyDescent="0.2">
      <c r="A68" s="53"/>
      <c r="B68" s="53"/>
      <c r="C68" s="53"/>
      <c r="D68" s="55"/>
      <c r="E68" s="55"/>
      <c r="F68" s="55"/>
      <c r="G68" s="55"/>
    </row>
    <row r="69" spans="1:9" ht="31.5" customHeight="1" x14ac:dyDescent="0.15">
      <c r="A69" s="162" t="s">
        <v>41</v>
      </c>
      <c r="B69" s="163"/>
      <c r="C69" s="163"/>
      <c r="D69" s="163"/>
      <c r="E69" s="163"/>
      <c r="F69" s="163"/>
      <c r="G69" s="163"/>
      <c r="H69" s="163"/>
      <c r="I69" s="164"/>
    </row>
    <row r="70" spans="1:9" ht="109" customHeight="1" x14ac:dyDescent="0.15">
      <c r="A70" s="174" t="s">
        <v>122</v>
      </c>
      <c r="B70" s="175"/>
      <c r="C70" s="175"/>
      <c r="D70" s="175"/>
      <c r="E70" s="175"/>
      <c r="F70" s="175"/>
      <c r="G70" s="175"/>
      <c r="H70" s="175"/>
      <c r="I70" s="176"/>
    </row>
    <row r="71" spans="1:9" ht="45" customHeight="1" x14ac:dyDescent="0.15">
      <c r="A71" s="162" t="s">
        <v>42</v>
      </c>
      <c r="B71" s="163"/>
      <c r="C71" s="163"/>
      <c r="D71" s="163"/>
      <c r="E71" s="163"/>
      <c r="F71" s="163"/>
      <c r="G71" s="163"/>
      <c r="H71" s="163"/>
      <c r="I71" s="164"/>
    </row>
    <row r="72" spans="1:9" ht="69" customHeight="1" x14ac:dyDescent="0.15">
      <c r="A72" s="177" t="s">
        <v>123</v>
      </c>
      <c r="B72" s="178"/>
      <c r="C72" s="178"/>
      <c r="D72" s="178"/>
      <c r="E72" s="178"/>
      <c r="F72" s="178"/>
      <c r="G72" s="178"/>
      <c r="H72" s="178"/>
      <c r="I72" s="179"/>
    </row>
    <row r="73" spans="1:9" ht="15.75" customHeight="1" x14ac:dyDescent="0.2">
      <c r="A73" s="37"/>
      <c r="B73" s="38"/>
      <c r="C73" s="38"/>
      <c r="D73" s="38"/>
      <c r="E73" s="38"/>
    </row>
    <row r="74" spans="1:9" ht="16" x14ac:dyDescent="0.2">
      <c r="A74" s="156" t="s">
        <v>49</v>
      </c>
      <c r="B74" s="156"/>
      <c r="C74" s="156"/>
      <c r="D74" s="156"/>
      <c r="E74" s="156"/>
      <c r="F74" s="156"/>
      <c r="G74" s="156"/>
      <c r="H74" s="156"/>
    </row>
    <row r="75" spans="1:9" ht="9.75" customHeight="1" x14ac:dyDescent="0.2">
      <c r="A75" s="56"/>
      <c r="B75" s="56"/>
      <c r="C75" s="57"/>
      <c r="D75" s="57"/>
      <c r="E75" s="57"/>
      <c r="F75" s="57"/>
      <c r="G75" s="57"/>
      <c r="H75" s="57"/>
    </row>
    <row r="76" spans="1:9" s="58" customFormat="1" ht="15.75" customHeight="1" x14ac:dyDescent="0.25">
      <c r="B76" s="59" t="s">
        <v>46</v>
      </c>
      <c r="C76" s="59" t="s">
        <v>48</v>
      </c>
      <c r="D76" s="60" t="s">
        <v>50</v>
      </c>
      <c r="E76" s="61" t="s">
        <v>45</v>
      </c>
      <c r="F76" s="59" t="s">
        <v>47</v>
      </c>
      <c r="G76" s="59" t="s">
        <v>51</v>
      </c>
    </row>
    <row r="77" spans="1:9" ht="15.75" customHeight="1" x14ac:dyDescent="0.2">
      <c r="B77" s="62">
        <f t="shared" ref="B77:B86" si="3">E19*PI()/180</f>
        <v>0.26179938779914941</v>
      </c>
      <c r="C77" s="63">
        <f>SIN(B77)</f>
        <v>0.25881904510252074</v>
      </c>
      <c r="D77" s="142">
        <f>COS(B77)*$E$30</f>
        <v>1.6858585998791042E-2</v>
      </c>
      <c r="E77" s="65">
        <f t="shared" ref="E77:E86" si="4">G19*PI()/180</f>
        <v>0.19198621771937624</v>
      </c>
      <c r="F77" s="66">
        <f>SIN(E77)</f>
        <v>0.1908089953765448</v>
      </c>
      <c r="G77" s="63">
        <f>COS(E77)*$E$30</f>
        <v>1.7132626378240118E-2</v>
      </c>
    </row>
    <row r="78" spans="1:9" ht="15.75" customHeight="1" x14ac:dyDescent="0.2">
      <c r="B78" s="62">
        <f t="shared" si="3"/>
        <v>0.3490658503988659</v>
      </c>
      <c r="C78" s="63">
        <f t="shared" ref="C78:C86" si="5">SIN(B78)</f>
        <v>0.34202014332566871</v>
      </c>
      <c r="D78" s="64">
        <f t="shared" ref="D78:D86" si="6">COS(B78)*$E$30</f>
        <v>1.6400730189408606E-2</v>
      </c>
      <c r="E78" s="65">
        <f t="shared" si="4"/>
        <v>0.24434609527920614</v>
      </c>
      <c r="F78" s="66">
        <f t="shared" ref="F78:F86" si="7">SIN(E78)</f>
        <v>0.24192189559966773</v>
      </c>
      <c r="G78" s="63">
        <f t="shared" ref="G78:G86" si="8">COS(E78)*$E$30</f>
        <v>1.6934855141545798E-2</v>
      </c>
    </row>
    <row r="79" spans="1:9" ht="15.75" customHeight="1" x14ac:dyDescent="0.2">
      <c r="B79" s="62">
        <f t="shared" si="3"/>
        <v>0.43633231299858238</v>
      </c>
      <c r="C79" s="63">
        <f t="shared" si="5"/>
        <v>0.42261826174069944</v>
      </c>
      <c r="D79" s="64">
        <f t="shared" si="6"/>
        <v>1.5818054920253125E-2</v>
      </c>
      <c r="E79" s="65">
        <f t="shared" si="4"/>
        <v>0.31415926535897931</v>
      </c>
      <c r="F79" s="66">
        <f t="shared" si="7"/>
        <v>0.3090169943749474</v>
      </c>
      <c r="G79" s="63">
        <f t="shared" si="8"/>
        <v>1.6599067581897532E-2</v>
      </c>
    </row>
    <row r="80" spans="1:9" ht="15.75" customHeight="1" x14ac:dyDescent="0.2">
      <c r="B80" s="62">
        <f t="shared" si="3"/>
        <v>0.52359877559829882</v>
      </c>
      <c r="C80" s="63">
        <f t="shared" si="5"/>
        <v>0.49999999999999994</v>
      </c>
      <c r="D80" s="64">
        <f t="shared" si="6"/>
        <v>1.5114994701951816E-2</v>
      </c>
      <c r="E80" s="65">
        <f t="shared" si="4"/>
        <v>0.36651914291880922</v>
      </c>
      <c r="F80" s="66">
        <f t="shared" si="7"/>
        <v>0.35836794954530027</v>
      </c>
      <c r="G80" s="63">
        <f t="shared" si="8"/>
        <v>1.6294052274549081E-2</v>
      </c>
    </row>
    <row r="81" spans="1:9" ht="15.75" customHeight="1" x14ac:dyDescent="0.2">
      <c r="B81" s="62">
        <f t="shared" si="3"/>
        <v>0.6108652381980153</v>
      </c>
      <c r="C81" s="63">
        <f t="shared" si="5"/>
        <v>0.57357643635104605</v>
      </c>
      <c r="D81" s="64">
        <f t="shared" si="6"/>
        <v>1.429690024728532E-2</v>
      </c>
      <c r="E81" s="65">
        <f t="shared" si="4"/>
        <v>0.41887902047863906</v>
      </c>
      <c r="F81" s="66">
        <f t="shared" si="7"/>
        <v>0.40673664307580015</v>
      </c>
      <c r="G81" s="63">
        <f t="shared" si="8"/>
        <v>1.5944376102501781E-2</v>
      </c>
    </row>
    <row r="82" spans="1:9" ht="15.75" customHeight="1" x14ac:dyDescent="0.2">
      <c r="B82" s="62">
        <f t="shared" si="3"/>
        <v>0.69813170079773179</v>
      </c>
      <c r="C82" s="63">
        <f t="shared" si="5"/>
        <v>0.64278760968653925</v>
      </c>
      <c r="D82" s="64">
        <f t="shared" si="6"/>
        <v>1.3369997749032586E-2</v>
      </c>
      <c r="E82" s="65">
        <f t="shared" si="4"/>
        <v>0.47123889803846897</v>
      </c>
      <c r="F82" s="66">
        <f t="shared" si="7"/>
        <v>0.4539904997395468</v>
      </c>
      <c r="G82" s="63">
        <f t="shared" si="8"/>
        <v>1.5550997503837517E-2</v>
      </c>
    </row>
    <row r="83" spans="1:9" ht="15.75" customHeight="1" x14ac:dyDescent="0.2">
      <c r="B83" s="62">
        <f t="shared" si="3"/>
        <v>0.78539816339744828</v>
      </c>
      <c r="C83" s="63">
        <f t="shared" si="5"/>
        <v>0.70710678118654746</v>
      </c>
      <c r="D83" s="64">
        <f t="shared" si="6"/>
        <v>1.2341341494884351E-2</v>
      </c>
      <c r="E83" s="65">
        <f t="shared" si="4"/>
        <v>0.52359877559829882</v>
      </c>
      <c r="F83" s="66">
        <f t="shared" si="7"/>
        <v>0.49999999999999994</v>
      </c>
      <c r="G83" s="63">
        <f t="shared" si="8"/>
        <v>1.5114994701951816E-2</v>
      </c>
    </row>
    <row r="84" spans="1:9" ht="15.75" customHeight="1" x14ac:dyDescent="0.2">
      <c r="B84" s="62">
        <f t="shared" si="3"/>
        <v>0.87266462599716477</v>
      </c>
      <c r="C84" s="63">
        <f t="shared" si="5"/>
        <v>0.76604444311897801</v>
      </c>
      <c r="D84" s="64">
        <f t="shared" si="6"/>
        <v>1.1218760180054308E-2</v>
      </c>
      <c r="E84" s="65">
        <f t="shared" si="4"/>
        <v>0.55850536063818546</v>
      </c>
      <c r="F84" s="66">
        <f t="shared" si="7"/>
        <v>0.5299192642332049</v>
      </c>
      <c r="G84" s="63">
        <f t="shared" si="8"/>
        <v>1.4801231493199101E-2</v>
      </c>
    </row>
    <row r="85" spans="1:9" ht="15.75" customHeight="1" x14ac:dyDescent="0.2">
      <c r="B85" s="62">
        <f t="shared" si="3"/>
        <v>0.95993108859688125</v>
      </c>
      <c r="C85" s="63">
        <f t="shared" si="5"/>
        <v>0.8191520442889918</v>
      </c>
      <c r="D85" s="64">
        <f t="shared" si="6"/>
        <v>1.0010797326181443E-2</v>
      </c>
      <c r="E85" s="65">
        <f t="shared" si="4"/>
        <v>0.59341194567807209</v>
      </c>
      <c r="F85" s="66">
        <f t="shared" si="7"/>
        <v>0.5591929034707469</v>
      </c>
      <c r="G85" s="63">
        <f t="shared" si="8"/>
        <v>1.4469435263826857E-2</v>
      </c>
    </row>
    <row r="86" spans="1:9" ht="15.75" customHeight="1" x14ac:dyDescent="0.2">
      <c r="B86" s="62">
        <f t="shared" si="3"/>
        <v>1.0471975511965976</v>
      </c>
      <c r="C86" s="63">
        <f t="shared" si="5"/>
        <v>0.8660254037844386</v>
      </c>
      <c r="D86" s="64">
        <f t="shared" si="6"/>
        <v>8.7266462599716495E-3</v>
      </c>
      <c r="E86" s="65">
        <f t="shared" si="4"/>
        <v>0.64577182323790194</v>
      </c>
      <c r="F86" s="66">
        <f t="shared" si="7"/>
        <v>0.60181502315204827</v>
      </c>
      <c r="G86" s="63">
        <f t="shared" si="8"/>
        <v>1.3938819173669514E-2</v>
      </c>
    </row>
    <row r="87" spans="1:9" ht="15.75" customHeight="1" x14ac:dyDescent="0.25">
      <c r="A87" s="67"/>
      <c r="B87" s="68"/>
      <c r="C87" s="68"/>
      <c r="D87" s="68"/>
      <c r="E87" s="68"/>
    </row>
    <row r="88" spans="1:9" s="69" customFormat="1" ht="16.5" customHeight="1" x14ac:dyDescent="0.2">
      <c r="A88" s="162" t="s">
        <v>52</v>
      </c>
      <c r="B88" s="163"/>
      <c r="C88" s="163"/>
      <c r="D88" s="163"/>
      <c r="E88" s="163"/>
      <c r="F88" s="163"/>
      <c r="G88" s="163"/>
      <c r="H88" s="163"/>
      <c r="I88" s="164"/>
    </row>
    <row r="89" spans="1:9" ht="64" customHeight="1" x14ac:dyDescent="0.15">
      <c r="A89" s="177" t="s">
        <v>124</v>
      </c>
      <c r="B89" s="178"/>
      <c r="C89" s="178"/>
      <c r="D89" s="178"/>
      <c r="E89" s="178"/>
      <c r="F89" s="178"/>
      <c r="G89" s="178"/>
      <c r="H89" s="178"/>
      <c r="I89" s="179"/>
    </row>
    <row r="90" spans="1:9" s="70" customFormat="1" ht="44.25" customHeight="1" x14ac:dyDescent="0.2">
      <c r="A90" s="162" t="s">
        <v>96</v>
      </c>
      <c r="B90" s="163"/>
      <c r="C90" s="163"/>
      <c r="D90" s="163"/>
      <c r="E90" s="163"/>
      <c r="F90" s="163"/>
      <c r="G90" s="163"/>
      <c r="H90" s="163"/>
      <c r="I90" s="164"/>
    </row>
    <row r="91" spans="1:9" ht="15.75" customHeight="1" x14ac:dyDescent="0.25">
      <c r="A91" s="67"/>
      <c r="B91" s="68"/>
      <c r="C91" s="68"/>
      <c r="D91" s="68"/>
      <c r="E91" s="68"/>
    </row>
    <row r="92" spans="1:9" ht="50.25" customHeight="1" x14ac:dyDescent="0.25">
      <c r="A92" s="67"/>
      <c r="B92" s="68"/>
      <c r="C92" s="68"/>
      <c r="D92" s="68"/>
      <c r="E92" s="68"/>
    </row>
    <row r="93" spans="1:9" ht="15.75" customHeight="1" x14ac:dyDescent="0.25">
      <c r="A93" s="67"/>
      <c r="B93" s="68"/>
      <c r="C93" s="68"/>
      <c r="D93" s="68"/>
      <c r="E93" s="68"/>
      <c r="H93" s="55" t="s">
        <v>53</v>
      </c>
      <c r="I93" s="52"/>
    </row>
    <row r="94" spans="1:9" s="38" customFormat="1" ht="20.25" customHeight="1" x14ac:dyDescent="0.2">
      <c r="A94" s="71"/>
      <c r="B94" s="71"/>
      <c r="C94" s="71"/>
      <c r="D94" s="71"/>
      <c r="E94" s="71"/>
      <c r="F94" s="71"/>
      <c r="G94" s="71"/>
      <c r="H94" s="55" t="s">
        <v>54</v>
      </c>
      <c r="I94" s="72">
        <f>F77+G77</f>
        <v>0.20794162175478492</v>
      </c>
    </row>
    <row r="95" spans="1:9" ht="15.75" customHeight="1" x14ac:dyDescent="0.25">
      <c r="A95" s="67"/>
      <c r="B95" s="68"/>
      <c r="C95" s="68"/>
      <c r="D95" s="68"/>
      <c r="E95" s="68"/>
      <c r="H95" s="55" t="s">
        <v>55</v>
      </c>
      <c r="I95" s="72">
        <f>C77</f>
        <v>0.25881904510252074</v>
      </c>
    </row>
    <row r="96" spans="1:9" ht="15.75" customHeight="1" x14ac:dyDescent="0.25">
      <c r="A96" s="67"/>
      <c r="B96" s="68"/>
      <c r="C96" s="68"/>
      <c r="D96" s="68"/>
      <c r="E96" s="68"/>
      <c r="H96" s="55" t="s">
        <v>56</v>
      </c>
      <c r="I96" s="72">
        <f>F86-G86</f>
        <v>0.5878762039783787</v>
      </c>
    </row>
    <row r="97" spans="1:9" ht="15.75" customHeight="1" x14ac:dyDescent="0.25">
      <c r="A97" s="67"/>
      <c r="B97" s="68"/>
      <c r="C97" s="68"/>
      <c r="D97" s="68"/>
      <c r="E97" s="68"/>
      <c r="H97" s="55" t="s">
        <v>57</v>
      </c>
      <c r="I97" s="72">
        <f>C86</f>
        <v>0.8660254037844386</v>
      </c>
    </row>
    <row r="98" spans="1:9" ht="15.75" customHeight="1" x14ac:dyDescent="0.25">
      <c r="A98" s="67"/>
      <c r="B98" s="68"/>
      <c r="C98" s="68"/>
      <c r="D98" s="68"/>
      <c r="E98" s="68"/>
      <c r="H98" s="55" t="s">
        <v>59</v>
      </c>
      <c r="I98" s="73">
        <f>I97-I95</f>
        <v>0.60720635868191786</v>
      </c>
    </row>
    <row r="99" spans="1:9" ht="15.75" customHeight="1" x14ac:dyDescent="0.25">
      <c r="A99" s="67"/>
      <c r="B99" s="68"/>
      <c r="C99" s="68"/>
      <c r="D99" s="68"/>
      <c r="E99" s="68"/>
      <c r="H99" s="55" t="s">
        <v>58</v>
      </c>
      <c r="I99" s="73">
        <f>I96-I94</f>
        <v>0.37993458222359378</v>
      </c>
    </row>
    <row r="100" spans="1:9" ht="15.75" customHeight="1" x14ac:dyDescent="0.25">
      <c r="A100" s="67"/>
      <c r="B100" s="68"/>
      <c r="C100" s="68"/>
      <c r="D100" s="68"/>
      <c r="E100" s="68"/>
      <c r="H100" s="55" t="s">
        <v>60</v>
      </c>
      <c r="I100" s="73">
        <f>I98/I99</f>
        <v>1.5981866013043615</v>
      </c>
    </row>
    <row r="101" spans="1:9" ht="15.75" customHeight="1" x14ac:dyDescent="0.25">
      <c r="A101" s="67"/>
      <c r="B101" s="68"/>
      <c r="C101" s="68"/>
      <c r="D101" s="68"/>
      <c r="E101" s="68"/>
      <c r="H101" s="55" t="s">
        <v>61</v>
      </c>
      <c r="I101" s="73">
        <v>-7.3499999999999996E-2</v>
      </c>
    </row>
    <row r="102" spans="1:9" ht="15.75" customHeight="1" x14ac:dyDescent="0.25">
      <c r="A102" s="67"/>
      <c r="B102" s="68"/>
      <c r="C102" s="68"/>
      <c r="D102" s="68"/>
      <c r="E102" s="68"/>
      <c r="H102" s="55"/>
      <c r="I102" s="52"/>
    </row>
    <row r="103" spans="1:9" ht="15.75" customHeight="1" x14ac:dyDescent="0.25">
      <c r="A103" s="67"/>
      <c r="B103" s="68"/>
      <c r="C103" s="68"/>
      <c r="D103" s="68"/>
      <c r="E103" s="68"/>
      <c r="H103" s="55" t="s">
        <v>62</v>
      </c>
      <c r="I103" s="52"/>
    </row>
    <row r="104" spans="1:9" ht="15.75" customHeight="1" x14ac:dyDescent="0.25">
      <c r="A104" s="67"/>
      <c r="B104" s="68"/>
      <c r="C104" s="68"/>
      <c r="D104" s="68"/>
      <c r="E104" s="68"/>
      <c r="H104" s="55" t="s">
        <v>54</v>
      </c>
      <c r="I104" s="72">
        <f>F77-G77</f>
        <v>0.17367636899830469</v>
      </c>
    </row>
    <row r="105" spans="1:9" ht="15.75" customHeight="1" x14ac:dyDescent="0.25">
      <c r="A105" s="67"/>
      <c r="B105" s="68"/>
      <c r="C105" s="68"/>
      <c r="D105" s="68"/>
      <c r="E105" s="68"/>
      <c r="H105" s="55" t="s">
        <v>55</v>
      </c>
      <c r="I105" s="72">
        <f>C77</f>
        <v>0.25881904510252074</v>
      </c>
    </row>
    <row r="106" spans="1:9" ht="15.75" customHeight="1" x14ac:dyDescent="0.25">
      <c r="A106" s="67"/>
      <c r="B106" s="68"/>
      <c r="C106" s="68"/>
      <c r="D106" s="68"/>
      <c r="E106" s="68"/>
      <c r="H106" s="55" t="s">
        <v>56</v>
      </c>
      <c r="I106" s="72">
        <f>F86+G86</f>
        <v>0.61575384232571784</v>
      </c>
    </row>
    <row r="107" spans="1:9" ht="15.75" customHeight="1" x14ac:dyDescent="0.25">
      <c r="A107" s="67"/>
      <c r="B107" s="68"/>
      <c r="C107" s="68"/>
      <c r="D107" s="68"/>
      <c r="E107" s="68"/>
      <c r="H107" s="55" t="s">
        <v>57</v>
      </c>
      <c r="I107" s="72">
        <f>C86</f>
        <v>0.8660254037844386</v>
      </c>
    </row>
    <row r="108" spans="1:9" ht="15.75" customHeight="1" x14ac:dyDescent="0.25">
      <c r="A108" s="67"/>
      <c r="B108" s="68"/>
      <c r="C108" s="68"/>
      <c r="D108" s="68"/>
      <c r="E108" s="68"/>
      <c r="H108" s="55" t="s">
        <v>59</v>
      </c>
      <c r="I108" s="73">
        <f>I107-I105</f>
        <v>0.60720635868191786</v>
      </c>
    </row>
    <row r="109" spans="1:9" ht="15.75" customHeight="1" x14ac:dyDescent="0.25">
      <c r="A109" s="67"/>
      <c r="B109" s="68"/>
      <c r="C109" s="68"/>
      <c r="D109" s="68"/>
      <c r="E109" s="68"/>
      <c r="H109" s="55" t="s">
        <v>58</v>
      </c>
      <c r="I109" s="73">
        <f>I106-I104</f>
        <v>0.44207747332741315</v>
      </c>
    </row>
    <row r="110" spans="1:9" ht="15.75" customHeight="1" x14ac:dyDescent="0.25">
      <c r="A110" s="67"/>
      <c r="B110" s="68"/>
      <c r="C110" s="68"/>
      <c r="D110" s="68"/>
      <c r="E110" s="68"/>
      <c r="H110" s="55" t="s">
        <v>63</v>
      </c>
      <c r="I110" s="73">
        <f>I108/I109</f>
        <v>1.373529291396864</v>
      </c>
    </row>
    <row r="111" spans="1:9" ht="15.75" customHeight="1" x14ac:dyDescent="0.25">
      <c r="A111" s="67"/>
      <c r="B111" s="68"/>
      <c r="C111" s="68"/>
      <c r="D111" s="68"/>
      <c r="E111" s="68"/>
      <c r="H111" s="55" t="s">
        <v>64</v>
      </c>
      <c r="I111" s="73">
        <v>2.0269465E-2</v>
      </c>
    </row>
    <row r="112" spans="1:9" ht="15.75" customHeight="1" x14ac:dyDescent="0.25">
      <c r="A112" s="67"/>
      <c r="B112" s="68"/>
      <c r="C112" s="68"/>
      <c r="D112" s="68"/>
      <c r="E112" s="68"/>
    </row>
    <row r="113" spans="1:10" ht="15.75" customHeight="1" x14ac:dyDescent="0.25">
      <c r="A113" s="67"/>
      <c r="B113" s="68"/>
      <c r="C113" s="68"/>
      <c r="D113" s="68"/>
      <c r="E113" s="68"/>
      <c r="H113" s="74" t="s">
        <v>65</v>
      </c>
      <c r="I113" s="73">
        <f>0.5*ABS(I100-I110)</f>
        <v>0.11232865495374877</v>
      </c>
    </row>
    <row r="114" spans="1:10" ht="15.75" customHeight="1" x14ac:dyDescent="0.25">
      <c r="A114" s="67"/>
      <c r="B114" s="68"/>
      <c r="C114" s="68"/>
      <c r="D114" s="68"/>
      <c r="E114" s="68"/>
      <c r="H114" s="74" t="s">
        <v>66</v>
      </c>
      <c r="I114" s="73">
        <f>0.5*ABS(I101-I111)</f>
        <v>4.6884732499999998E-2</v>
      </c>
    </row>
    <row r="115" spans="1:10" ht="15.75" customHeight="1" x14ac:dyDescent="0.25">
      <c r="A115" s="75"/>
      <c r="B115" s="52"/>
      <c r="C115" s="52" t="s">
        <v>8</v>
      </c>
      <c r="D115" s="52"/>
      <c r="E115" s="52"/>
      <c r="F115" s="52" t="s">
        <v>9</v>
      </c>
      <c r="G115" s="52"/>
    </row>
    <row r="116" spans="1:10" ht="15.75" customHeight="1" x14ac:dyDescent="0.25">
      <c r="A116" s="76"/>
      <c r="B116" s="52"/>
      <c r="C116" s="52" t="s">
        <v>19</v>
      </c>
      <c r="D116" s="52" t="s">
        <v>11</v>
      </c>
      <c r="E116" s="52"/>
      <c r="F116" s="52" t="s">
        <v>24</v>
      </c>
      <c r="G116" s="52" t="s">
        <v>11</v>
      </c>
    </row>
    <row r="117" spans="1:10" ht="15.75" customHeight="1" x14ac:dyDescent="0.25">
      <c r="A117" s="76"/>
      <c r="B117" s="55" t="s">
        <v>12</v>
      </c>
      <c r="C117" s="54">
        <f t="array" ref="C117:D118">LINEST(C77:C86,F77:F86,0,1)</f>
        <v>1.4270264622065378</v>
      </c>
      <c r="D117" s="54">
        <v>0</v>
      </c>
      <c r="E117" s="52"/>
      <c r="F117" s="54">
        <f t="array" ref="F117:G118">LINEST(C77:C86,F77:F86,1,1)</f>
        <v>1.4909420526820645</v>
      </c>
      <c r="G117" s="54">
        <v>-2.9189856880321607E-2</v>
      </c>
    </row>
    <row r="118" spans="1:10" ht="15.75" customHeight="1" x14ac:dyDescent="0.25">
      <c r="A118" s="76"/>
      <c r="B118" s="55" t="s">
        <v>13</v>
      </c>
      <c r="C118" s="54">
        <v>8.9578028015497094E-3</v>
      </c>
      <c r="D118" s="54" t="e">
        <v>#N/A</v>
      </c>
      <c r="E118" s="52"/>
      <c r="F118" s="54">
        <v>2.076781802642411E-2</v>
      </c>
      <c r="G118" s="54">
        <v>9.0431576469309459E-3</v>
      </c>
    </row>
    <row r="119" spans="1:10" ht="15.75" customHeight="1" x14ac:dyDescent="0.25">
      <c r="A119" s="67"/>
      <c r="B119" s="77"/>
      <c r="C119" s="77"/>
      <c r="D119" s="77"/>
      <c r="E119" s="77"/>
      <c r="F119" s="77"/>
      <c r="G119" s="77"/>
    </row>
    <row r="120" spans="1:10" ht="15" customHeight="1" x14ac:dyDescent="0.2">
      <c r="C120" s="19"/>
      <c r="D120" s="78" t="s">
        <v>98</v>
      </c>
      <c r="E120" s="79">
        <v>1.4270264619999999</v>
      </c>
      <c r="F120" s="80" t="s">
        <v>125</v>
      </c>
    </row>
    <row r="121" spans="1:10" ht="15" customHeight="1" x14ac:dyDescent="0.2">
      <c r="C121" s="81"/>
      <c r="D121" s="81"/>
      <c r="E121" s="82"/>
      <c r="F121" s="83"/>
    </row>
    <row r="122" spans="1:10" ht="15.75" customHeight="1" x14ac:dyDescent="0.25">
      <c r="A122" s="67"/>
      <c r="B122" s="38"/>
      <c r="C122" s="38"/>
      <c r="D122" s="84" t="s">
        <v>97</v>
      </c>
      <c r="E122" s="85">
        <f>E120</f>
        <v>1.4270264619999999</v>
      </c>
      <c r="F122" s="80" t="s">
        <v>125</v>
      </c>
    </row>
    <row r="123" spans="1:10" s="86" customFormat="1" ht="15.75" customHeight="1" x14ac:dyDescent="0.2"/>
    <row r="124" spans="1:10" ht="16" x14ac:dyDescent="0.2">
      <c r="A124" s="156" t="s">
        <v>67</v>
      </c>
      <c r="B124" s="156"/>
      <c r="C124" s="156"/>
      <c r="D124" s="156"/>
      <c r="E124" s="156"/>
      <c r="F124" s="156"/>
      <c r="G124" s="156"/>
      <c r="H124" s="156"/>
      <c r="I124" s="156"/>
      <c r="J124" s="156"/>
    </row>
    <row r="125" spans="1:10" ht="24.75" customHeight="1" x14ac:dyDescent="0.2">
      <c r="A125" s="186" t="s">
        <v>68</v>
      </c>
      <c r="B125" s="186"/>
      <c r="C125" s="186"/>
      <c r="D125" s="87"/>
      <c r="E125" s="87"/>
      <c r="F125" s="87"/>
      <c r="G125" s="87"/>
      <c r="H125" s="87"/>
      <c r="I125" s="87"/>
      <c r="J125" s="88"/>
    </row>
    <row r="126" spans="1:10" ht="21.75" customHeight="1" x14ac:dyDescent="0.15">
      <c r="A126" s="180" t="s">
        <v>71</v>
      </c>
      <c r="B126" s="181"/>
      <c r="C126" s="181"/>
      <c r="D126" s="181"/>
      <c r="E126" s="181"/>
      <c r="F126" s="181"/>
      <c r="G126" s="181"/>
      <c r="H126" s="181"/>
      <c r="I126" s="182"/>
      <c r="J126" s="47"/>
    </row>
    <row r="127" spans="1:10" ht="8.25" customHeight="1" x14ac:dyDescent="0.2">
      <c r="A127" s="89"/>
      <c r="B127" s="89"/>
      <c r="C127" s="89"/>
      <c r="D127" s="47"/>
      <c r="E127" s="47"/>
      <c r="F127" s="47"/>
      <c r="G127" s="47"/>
      <c r="H127" s="47"/>
      <c r="I127" s="47"/>
      <c r="J127" s="47"/>
    </row>
    <row r="128" spans="1:10" ht="20.25" customHeight="1" x14ac:dyDescent="0.15">
      <c r="A128" s="90"/>
      <c r="B128" s="90"/>
      <c r="C128" s="90"/>
      <c r="D128" s="91" t="s">
        <v>68</v>
      </c>
      <c r="E128" s="92">
        <v>8.9578030000000003E-3</v>
      </c>
      <c r="F128" s="93" t="s">
        <v>125</v>
      </c>
      <c r="G128" s="47"/>
      <c r="H128" s="47"/>
      <c r="I128" s="47"/>
      <c r="J128" s="47"/>
    </row>
    <row r="129" spans="1:20" ht="16.5" customHeight="1" x14ac:dyDescent="0.2">
      <c r="A129" s="149" t="s">
        <v>69</v>
      </c>
      <c r="B129" s="149"/>
      <c r="C129" s="149"/>
      <c r="D129" s="94"/>
      <c r="E129" s="94"/>
      <c r="F129" s="94"/>
      <c r="G129" s="94"/>
      <c r="H129" s="94"/>
      <c r="I129" s="94"/>
      <c r="J129" s="94"/>
    </row>
    <row r="130" spans="1:20" ht="8.25" customHeight="1" x14ac:dyDescent="0.25">
      <c r="A130" s="67"/>
      <c r="B130" s="68"/>
      <c r="C130" s="68"/>
      <c r="D130" s="68"/>
      <c r="E130" s="68"/>
    </row>
    <row r="131" spans="1:20" ht="76.5" customHeight="1" x14ac:dyDescent="0.15">
      <c r="A131" s="162" t="s">
        <v>101</v>
      </c>
      <c r="B131" s="163"/>
      <c r="C131" s="163"/>
      <c r="D131" s="163"/>
      <c r="E131" s="163"/>
      <c r="F131" s="163"/>
      <c r="G131" s="163"/>
      <c r="H131" s="163"/>
      <c r="I131" s="163"/>
      <c r="J131" s="164"/>
    </row>
    <row r="132" spans="1:20" ht="15" customHeight="1" x14ac:dyDescent="0.2">
      <c r="A132" s="21"/>
      <c r="B132" s="19"/>
      <c r="C132" s="78" t="s">
        <v>69</v>
      </c>
      <c r="D132" s="79">
        <v>0.112328655</v>
      </c>
      <c r="E132" s="80" t="s">
        <v>125</v>
      </c>
    </row>
    <row r="133" spans="1:20" ht="15" customHeight="1" x14ac:dyDescent="0.2">
      <c r="B133" s="95"/>
      <c r="C133" s="78" t="s">
        <v>100</v>
      </c>
      <c r="D133" s="85">
        <f>SQRT(D132^2+E128^2)</f>
        <v>0.11268526509129681</v>
      </c>
      <c r="E133" s="80" t="s">
        <v>125</v>
      </c>
    </row>
    <row r="134" spans="1:20" ht="9.75" customHeight="1" x14ac:dyDescent="0.2">
      <c r="B134" s="95"/>
      <c r="C134" s="96"/>
      <c r="D134" s="97"/>
      <c r="E134" s="98"/>
    </row>
    <row r="135" spans="1:20" ht="15.75" customHeight="1" x14ac:dyDescent="0.25">
      <c r="C135" s="99" t="s">
        <v>99</v>
      </c>
      <c r="D135" s="92">
        <v>0.11268526500000001</v>
      </c>
      <c r="E135" s="80" t="s">
        <v>125</v>
      </c>
    </row>
    <row r="136" spans="1:20" ht="15.75" customHeight="1" x14ac:dyDescent="0.25">
      <c r="A136" s="67"/>
      <c r="B136" s="38"/>
      <c r="C136" s="38"/>
      <c r="D136" s="77"/>
      <c r="E136" s="100"/>
      <c r="F136" s="101"/>
    </row>
    <row r="137" spans="1:20" ht="15.75" customHeight="1" x14ac:dyDescent="0.2">
      <c r="A137" s="165" t="s">
        <v>1</v>
      </c>
      <c r="B137" s="165"/>
      <c r="C137" s="165"/>
      <c r="D137" s="102"/>
      <c r="E137" s="102"/>
      <c r="F137" s="103"/>
      <c r="T137" s="104"/>
    </row>
    <row r="138" spans="1:20" s="22" customFormat="1" ht="14.25" customHeight="1" x14ac:dyDescent="0.2"/>
    <row r="139" spans="1:20" ht="15.75" customHeight="1" x14ac:dyDescent="0.15"/>
    <row r="140" spans="1:20" s="105" customFormat="1" ht="16" x14ac:dyDescent="0.2">
      <c r="A140" s="160" t="s">
        <v>35</v>
      </c>
      <c r="B140" s="160"/>
      <c r="C140" s="160"/>
      <c r="D140" s="160"/>
      <c r="E140" s="160"/>
      <c r="F140" s="160"/>
      <c r="G140" s="160"/>
    </row>
    <row r="141" spans="1:20" ht="10.5" customHeight="1" x14ac:dyDescent="0.2">
      <c r="A141" s="166"/>
      <c r="B141" s="167"/>
      <c r="C141" s="167"/>
      <c r="D141" s="168"/>
      <c r="E141" s="168"/>
      <c r="F141" s="169"/>
      <c r="G141" s="106"/>
    </row>
    <row r="142" spans="1:20" ht="15.75" customHeight="1" x14ac:dyDescent="0.25">
      <c r="A142" s="107" t="s">
        <v>2</v>
      </c>
      <c r="B142" s="108" t="s">
        <v>3</v>
      </c>
      <c r="C142" s="109" t="s">
        <v>20</v>
      </c>
      <c r="D142" s="110" t="s">
        <v>21</v>
      </c>
      <c r="E142" s="110" t="s">
        <v>22</v>
      </c>
      <c r="F142" s="110" t="s">
        <v>23</v>
      </c>
    </row>
    <row r="143" spans="1:20" ht="15.75" customHeight="1" x14ac:dyDescent="0.2">
      <c r="A143" s="107">
        <v>1</v>
      </c>
      <c r="B143" s="111">
        <f>'PH-UY 2131 Exp 4 Raw Data'!A30</f>
        <v>46</v>
      </c>
      <c r="C143" s="112">
        <f>'PH-UY 2131 Exp 4 Raw Data'!B30</f>
        <v>2.9299999999999999E-3</v>
      </c>
      <c r="D143" s="113">
        <f>'PH-UY 2131 Exp 4 Raw Data'!C30</f>
        <v>2.5000000000000001E-5</v>
      </c>
      <c r="E143" s="113">
        <f>'PH-UY 2131 Exp 4 Raw Data'!D30</f>
        <v>5.3099999999999996E-3</v>
      </c>
      <c r="F143" s="113">
        <f>'PH-UY 2131 Exp 4 Raw Data'!E30</f>
        <v>2.0000000000000002E-5</v>
      </c>
    </row>
    <row r="144" spans="1:20" ht="15.75" customHeight="1" x14ac:dyDescent="0.2">
      <c r="A144" s="107">
        <v>2</v>
      </c>
      <c r="B144" s="111">
        <f>'PH-UY 2131 Exp 4 Raw Data'!A31</f>
        <v>48</v>
      </c>
      <c r="C144" s="112">
        <f>'PH-UY 2131 Exp 4 Raw Data'!B31</f>
        <v>2.9399999999999999E-3</v>
      </c>
      <c r="D144" s="113">
        <f>'PH-UY 2131 Exp 4 Raw Data'!C31</f>
        <v>2.5000000000000001E-5</v>
      </c>
      <c r="E144" s="113">
        <f>'PH-UY 2131 Exp 4 Raw Data'!D31</f>
        <v>4.6899999999999997E-3</v>
      </c>
      <c r="F144" s="113">
        <f>'PH-UY 2131 Exp 4 Raw Data'!E31</f>
        <v>2.5000000000000001E-5</v>
      </c>
    </row>
    <row r="145" spans="1:26" ht="15.75" customHeight="1" x14ac:dyDescent="0.2">
      <c r="A145" s="107">
        <v>3</v>
      </c>
      <c r="B145" s="111">
        <f>'PH-UY 2131 Exp 4 Raw Data'!A32</f>
        <v>50</v>
      </c>
      <c r="C145" s="112">
        <f>'PH-UY 2131 Exp 4 Raw Data'!B32</f>
        <v>2.9399999999999999E-3</v>
      </c>
      <c r="D145" s="113">
        <f>'PH-UY 2131 Exp 4 Raw Data'!C32</f>
        <v>2.5000000000000001E-5</v>
      </c>
      <c r="E145" s="113">
        <f>'PH-UY 2131 Exp 4 Raw Data'!D32</f>
        <v>3.8800000000000002E-3</v>
      </c>
      <c r="F145" s="113">
        <f>'PH-UY 2131 Exp 4 Raw Data'!E32</f>
        <v>2.2500000000000001E-5</v>
      </c>
    </row>
    <row r="146" spans="1:26" ht="15.75" customHeight="1" x14ac:dyDescent="0.2">
      <c r="A146" s="107">
        <v>4</v>
      </c>
      <c r="B146" s="111">
        <f>'PH-UY 2131 Exp 4 Raw Data'!A33</f>
        <v>52</v>
      </c>
      <c r="C146" s="112">
        <f>'PH-UY 2131 Exp 4 Raw Data'!B33</f>
        <v>2.96E-3</v>
      </c>
      <c r="D146" s="113">
        <f>'PH-UY 2131 Exp 4 Raw Data'!C33</f>
        <v>2.0000000000000002E-5</v>
      </c>
      <c r="E146" s="113">
        <f>'PH-UY 2131 Exp 4 Raw Data'!D33</f>
        <v>3.5200000000000001E-3</v>
      </c>
      <c r="F146" s="113">
        <f>'PH-UY 2131 Exp 4 Raw Data'!E33</f>
        <v>3.0000000000000001E-5</v>
      </c>
    </row>
    <row r="147" spans="1:26" ht="15.75" customHeight="1" x14ac:dyDescent="0.2">
      <c r="A147" s="107">
        <v>5</v>
      </c>
      <c r="B147" s="111">
        <f>'PH-UY 2131 Exp 4 Raw Data'!A34</f>
        <v>54</v>
      </c>
      <c r="C147" s="112">
        <f>'PH-UY 2131 Exp 4 Raw Data'!B34</f>
        <v>2.98E-3</v>
      </c>
      <c r="D147" s="113">
        <f>'PH-UY 2131 Exp 4 Raw Data'!C34</f>
        <v>2.7500000000000001E-5</v>
      </c>
      <c r="E147" s="113">
        <f>'PH-UY 2131 Exp 4 Raw Data'!D34</f>
        <v>3.31E-3</v>
      </c>
      <c r="F147" s="113">
        <f>'PH-UY 2131 Exp 4 Raw Data'!E34</f>
        <v>2.5000000000000001E-5</v>
      </c>
    </row>
    <row r="148" spans="1:26" ht="15.75" customHeight="1" x14ac:dyDescent="0.2">
      <c r="A148" s="107">
        <v>6</v>
      </c>
      <c r="B148" s="111">
        <f>'PH-UY 2131 Exp 4 Raw Data'!A35</f>
        <v>56</v>
      </c>
      <c r="C148" s="112">
        <f>'PH-UY 2131 Exp 4 Raw Data'!B35</f>
        <v>2.96E-3</v>
      </c>
      <c r="D148" s="113">
        <f>'PH-UY 2131 Exp 4 Raw Data'!C35</f>
        <v>3.0000000000000001E-5</v>
      </c>
      <c r="E148" s="113">
        <f>'PH-UY 2131 Exp 4 Raw Data'!D35</f>
        <v>3.2499999999999999E-3</v>
      </c>
      <c r="F148" s="113">
        <f>'PH-UY 2131 Exp 4 Raw Data'!E35</f>
        <v>3.0000000000000001E-5</v>
      </c>
    </row>
    <row r="149" spans="1:26" ht="15.75" customHeight="1" x14ac:dyDescent="0.2">
      <c r="A149" s="107">
        <v>7</v>
      </c>
      <c r="B149" s="111">
        <f>'PH-UY 2131 Exp 4 Raw Data'!A36</f>
        <v>58</v>
      </c>
      <c r="C149" s="112">
        <f>'PH-UY 2131 Exp 4 Raw Data'!B36</f>
        <v>2.96E-3</v>
      </c>
      <c r="D149" s="113">
        <f>'PH-UY 2131 Exp 4 Raw Data'!C36</f>
        <v>3.0000000000000001E-5</v>
      </c>
      <c r="E149" s="113">
        <f>'PH-UY 2131 Exp 4 Raw Data'!D36</f>
        <v>3.0699999999999998E-3</v>
      </c>
      <c r="F149" s="113">
        <f>'PH-UY 2131 Exp 4 Raw Data'!E36</f>
        <v>3.0000000000000001E-5</v>
      </c>
    </row>
    <row r="150" spans="1:26" ht="15.75" customHeight="1" x14ac:dyDescent="0.2">
      <c r="A150" s="107">
        <v>8</v>
      </c>
      <c r="B150" s="111">
        <f>'PH-UY 2131 Exp 4 Raw Data'!A37</f>
        <v>60</v>
      </c>
      <c r="C150" s="112">
        <f>'PH-UY 2131 Exp 4 Raw Data'!B37</f>
        <v>2.97E-3</v>
      </c>
      <c r="D150" s="113">
        <f>'PH-UY 2131 Exp 4 Raw Data'!C37</f>
        <v>2.0000000000000002E-5</v>
      </c>
      <c r="E150" s="113">
        <f>'PH-UY 2131 Exp 4 Raw Data'!D37</f>
        <v>3.0999999999999999E-3</v>
      </c>
      <c r="F150" s="113">
        <f>'PH-UY 2131 Exp 4 Raw Data'!E37</f>
        <v>3.0000000000000001E-5</v>
      </c>
    </row>
    <row r="151" spans="1:26" ht="15.75" customHeight="1" x14ac:dyDescent="0.2">
      <c r="A151" s="107">
        <v>9</v>
      </c>
      <c r="B151" s="111">
        <f>'PH-UY 2131 Exp 4 Raw Data'!A38</f>
        <v>62</v>
      </c>
      <c r="C151" s="112">
        <f>'PH-UY 2131 Exp 4 Raw Data'!B38</f>
        <v>2.97E-3</v>
      </c>
      <c r="D151" s="113">
        <f>'PH-UY 2131 Exp 4 Raw Data'!C38</f>
        <v>2.0000000000000002E-5</v>
      </c>
      <c r="E151" s="113">
        <f>'PH-UY 2131 Exp 4 Raw Data'!D38</f>
        <v>3.15E-3</v>
      </c>
      <c r="F151" s="113">
        <f>'PH-UY 2131 Exp 4 Raw Data'!E38</f>
        <v>3.0000000000000001E-5</v>
      </c>
    </row>
    <row r="152" spans="1:26" ht="15.75" customHeight="1" x14ac:dyDescent="0.2">
      <c r="A152" s="107">
        <v>10</v>
      </c>
      <c r="B152" s="111">
        <f>'PH-UY 2131 Exp 4 Raw Data'!A39</f>
        <v>64</v>
      </c>
      <c r="C152" s="112">
        <f>'PH-UY 2131 Exp 4 Raw Data'!B39</f>
        <v>2.97E-3</v>
      </c>
      <c r="D152" s="113">
        <f>'PH-UY 2131 Exp 4 Raw Data'!C39</f>
        <v>2.7500000000000001E-5</v>
      </c>
      <c r="E152" s="113">
        <f>'PH-UY 2131 Exp 4 Raw Data'!D39</f>
        <v>3.2100000000000002E-3</v>
      </c>
      <c r="F152" s="113">
        <f>'PH-UY 2131 Exp 4 Raw Data'!E39</f>
        <v>2.5000000000000001E-5</v>
      </c>
    </row>
    <row r="153" spans="1:26" ht="15.75" customHeight="1" x14ac:dyDescent="0.2">
      <c r="A153" s="107">
        <v>11</v>
      </c>
      <c r="B153" s="111">
        <f>'PH-UY 2131 Exp 4 Raw Data'!A40</f>
        <v>66</v>
      </c>
      <c r="C153" s="112">
        <f>'PH-UY 2131 Exp 4 Raw Data'!B40</f>
        <v>2.97E-3</v>
      </c>
      <c r="D153" s="113">
        <f>'PH-UY 2131 Exp 4 Raw Data'!C40</f>
        <v>2.7500000000000001E-5</v>
      </c>
      <c r="E153" s="113">
        <f>'PH-UY 2131 Exp 4 Raw Data'!D40</f>
        <v>3.31E-3</v>
      </c>
      <c r="F153" s="113">
        <f>'PH-UY 2131 Exp 4 Raw Data'!E40</f>
        <v>3.0000000000000001E-5</v>
      </c>
    </row>
    <row r="154" spans="1:26" ht="9" customHeight="1" x14ac:dyDescent="0.2">
      <c r="A154" s="31"/>
      <c r="B154" s="31"/>
      <c r="C154" s="31"/>
      <c r="D154" s="31"/>
      <c r="E154" s="21"/>
      <c r="F154" s="21"/>
      <c r="G154" s="32"/>
      <c r="H154" s="21"/>
      <c r="I154" s="21"/>
      <c r="J154" s="21"/>
      <c r="L154" s="33"/>
      <c r="M154" s="33"/>
      <c r="N154" s="33"/>
      <c r="O154" s="33"/>
      <c r="P154" s="33"/>
      <c r="Q154" s="33"/>
      <c r="R154" s="33"/>
      <c r="S154" s="33"/>
      <c r="T154" s="33"/>
      <c r="U154" s="33"/>
      <c r="V154" s="33"/>
      <c r="W154" s="33"/>
      <c r="X154" s="33"/>
      <c r="Y154" s="33"/>
      <c r="Z154" s="33"/>
    </row>
    <row r="155" spans="1:26" s="43" customFormat="1" ht="15.75" customHeight="1" x14ac:dyDescent="0.15">
      <c r="A155" s="161" t="s">
        <v>39</v>
      </c>
      <c r="B155" s="161"/>
      <c r="C155" s="39">
        <f>'PH-UY 2131 Exp 4 Raw Data'!B43</f>
        <v>1</v>
      </c>
      <c r="D155" s="40" t="s">
        <v>43</v>
      </c>
      <c r="E155" s="41">
        <f>C155*PI()/180</f>
        <v>1.7453292519943295E-2</v>
      </c>
      <c r="F155" s="40" t="s">
        <v>44</v>
      </c>
      <c r="G155" s="42"/>
    </row>
    <row r="156" spans="1:26" s="114" customFormat="1" ht="15.75" customHeight="1" x14ac:dyDescent="0.15"/>
    <row r="157" spans="1:26" ht="29.25" customHeight="1" x14ac:dyDescent="0.15">
      <c r="A157" s="150" t="s">
        <v>72</v>
      </c>
      <c r="B157" s="151"/>
      <c r="C157" s="151"/>
      <c r="D157" s="151"/>
      <c r="E157" s="151"/>
      <c r="F157" s="151"/>
      <c r="G157" s="151"/>
      <c r="H157" s="151"/>
      <c r="I157" s="152"/>
      <c r="J157" s="47"/>
    </row>
    <row r="158" spans="1:26" ht="41.25" customHeight="1" x14ac:dyDescent="0.15">
      <c r="A158" s="153" t="s">
        <v>126</v>
      </c>
      <c r="B158" s="154"/>
      <c r="C158" s="154"/>
      <c r="D158" s="154"/>
      <c r="E158" s="154"/>
      <c r="F158" s="154"/>
      <c r="G158" s="154"/>
      <c r="H158" s="154"/>
      <c r="I158" s="155"/>
      <c r="J158" s="47"/>
    </row>
    <row r="159" spans="1:26" ht="15.75" customHeight="1" x14ac:dyDescent="0.2">
      <c r="A159" s="1"/>
    </row>
    <row r="160" spans="1:26" ht="15.75" customHeight="1" x14ac:dyDescent="0.2">
      <c r="A160" s="156" t="s">
        <v>76</v>
      </c>
      <c r="B160" s="156"/>
      <c r="C160" s="156"/>
      <c r="D160" s="156"/>
      <c r="E160" s="156"/>
      <c r="F160" s="156"/>
      <c r="G160" s="156"/>
      <c r="H160" s="156"/>
      <c r="I160" s="156"/>
      <c r="J160" s="47"/>
    </row>
    <row r="161" spans="1:11" ht="9" customHeight="1" x14ac:dyDescent="0.2">
      <c r="A161" s="115"/>
      <c r="B161" s="44"/>
      <c r="C161" s="44"/>
      <c r="D161" s="44"/>
      <c r="E161" s="45"/>
      <c r="F161" s="44"/>
      <c r="G161" s="44"/>
      <c r="H161" s="45"/>
      <c r="I161" s="44"/>
      <c r="J161" s="44"/>
      <c r="K161" s="46"/>
    </row>
    <row r="162" spans="1:11" ht="15.75" customHeight="1" x14ac:dyDescent="0.2">
      <c r="A162" s="1"/>
      <c r="B162" s="116" t="s">
        <v>73</v>
      </c>
      <c r="C162" s="117" t="s">
        <v>74</v>
      </c>
      <c r="D162" s="118" t="s">
        <v>75</v>
      </c>
    </row>
    <row r="163" spans="1:11" ht="15.75" customHeight="1" x14ac:dyDescent="0.2">
      <c r="A163" s="1"/>
      <c r="B163" s="119">
        <f t="shared" ref="B163:B173" si="9">B143</f>
        <v>46</v>
      </c>
      <c r="C163" s="7">
        <f t="shared" ref="C163:C173" si="10">E143-C143</f>
        <v>2.3799999999999997E-3</v>
      </c>
      <c r="D163" s="7">
        <f t="shared" ref="D163:D173" si="11">SQRT(D143^2+F143^2)</f>
        <v>3.2015621187164245E-5</v>
      </c>
    </row>
    <row r="164" spans="1:11" ht="15.75" customHeight="1" x14ac:dyDescent="0.2">
      <c r="A164" s="1"/>
      <c r="B164" s="119">
        <f t="shared" si="9"/>
        <v>48</v>
      </c>
      <c r="C164" s="7">
        <f t="shared" si="10"/>
        <v>1.7499999999999998E-3</v>
      </c>
      <c r="D164" s="7">
        <f t="shared" si="11"/>
        <v>3.5355339059327377E-5</v>
      </c>
    </row>
    <row r="165" spans="1:11" ht="15.75" customHeight="1" x14ac:dyDescent="0.2">
      <c r="A165" s="1"/>
      <c r="B165" s="119">
        <f t="shared" si="9"/>
        <v>50</v>
      </c>
      <c r="C165" s="7">
        <f t="shared" si="10"/>
        <v>9.400000000000003E-4</v>
      </c>
      <c r="D165" s="7">
        <f t="shared" si="11"/>
        <v>3.3634060117684279E-5</v>
      </c>
    </row>
    <row r="166" spans="1:11" ht="15.75" customHeight="1" x14ac:dyDescent="0.2">
      <c r="A166" s="1"/>
      <c r="B166" s="119">
        <f t="shared" si="9"/>
        <v>52</v>
      </c>
      <c r="C166" s="7">
        <f t="shared" si="10"/>
        <v>5.6000000000000017E-4</v>
      </c>
      <c r="D166" s="7">
        <f t="shared" si="11"/>
        <v>3.6055512754639895E-5</v>
      </c>
    </row>
    <row r="167" spans="1:11" ht="15.75" customHeight="1" x14ac:dyDescent="0.2">
      <c r="A167" s="1"/>
      <c r="B167" s="119">
        <f t="shared" si="9"/>
        <v>54</v>
      </c>
      <c r="C167" s="7">
        <f t="shared" si="10"/>
        <v>3.3E-4</v>
      </c>
      <c r="D167" s="7">
        <f t="shared" si="11"/>
        <v>3.7165171868296261E-5</v>
      </c>
    </row>
    <row r="168" spans="1:11" ht="15.75" customHeight="1" x14ac:dyDescent="0.2">
      <c r="A168" s="1"/>
      <c r="B168" s="119">
        <f t="shared" si="9"/>
        <v>56</v>
      </c>
      <c r="C168" s="7">
        <f t="shared" si="10"/>
        <v>2.8999999999999989E-4</v>
      </c>
      <c r="D168" s="7">
        <f t="shared" si="11"/>
        <v>4.2426406871192848E-5</v>
      </c>
    </row>
    <row r="169" spans="1:11" ht="15.75" customHeight="1" x14ac:dyDescent="0.2">
      <c r="A169" s="1"/>
      <c r="B169" s="119">
        <f t="shared" si="9"/>
        <v>58</v>
      </c>
      <c r="C169" s="7">
        <f t="shared" si="10"/>
        <v>1.0999999999999985E-4</v>
      </c>
      <c r="D169" s="7">
        <f t="shared" si="11"/>
        <v>4.2426406871192848E-5</v>
      </c>
    </row>
    <row r="170" spans="1:11" ht="15.75" customHeight="1" x14ac:dyDescent="0.2">
      <c r="A170" s="1"/>
      <c r="B170" s="119">
        <f t="shared" si="9"/>
        <v>60</v>
      </c>
      <c r="C170" s="7">
        <f t="shared" si="10"/>
        <v>1.2999999999999991E-4</v>
      </c>
      <c r="D170" s="7">
        <f t="shared" si="11"/>
        <v>3.6055512754639895E-5</v>
      </c>
    </row>
    <row r="171" spans="1:11" ht="15.75" customHeight="1" x14ac:dyDescent="0.2">
      <c r="A171" s="1"/>
      <c r="B171" s="119">
        <f t="shared" si="9"/>
        <v>62</v>
      </c>
      <c r="C171" s="7">
        <f t="shared" si="10"/>
        <v>1.8000000000000004E-4</v>
      </c>
      <c r="D171" s="7">
        <f t="shared" si="11"/>
        <v>3.6055512754639895E-5</v>
      </c>
    </row>
    <row r="172" spans="1:11" ht="15.75" customHeight="1" x14ac:dyDescent="0.2">
      <c r="A172" s="1"/>
      <c r="B172" s="119">
        <f t="shared" si="9"/>
        <v>64</v>
      </c>
      <c r="C172" s="7">
        <f t="shared" si="10"/>
        <v>2.400000000000002E-4</v>
      </c>
      <c r="D172" s="7">
        <f t="shared" si="11"/>
        <v>3.7165171868296261E-5</v>
      </c>
    </row>
    <row r="173" spans="1:11" ht="15.75" customHeight="1" x14ac:dyDescent="0.2">
      <c r="A173" s="1"/>
      <c r="B173" s="119">
        <f t="shared" si="9"/>
        <v>66</v>
      </c>
      <c r="C173" s="7">
        <f t="shared" si="10"/>
        <v>3.4000000000000002E-4</v>
      </c>
      <c r="D173" s="7">
        <f t="shared" si="11"/>
        <v>4.0697051490249266E-5</v>
      </c>
    </row>
    <row r="174" spans="1:11" ht="15.75" customHeight="1" x14ac:dyDescent="0.2">
      <c r="A174" s="1"/>
      <c r="B174" s="38"/>
    </row>
    <row r="175" spans="1:11" ht="30.75" customHeight="1" x14ac:dyDescent="0.15">
      <c r="A175" s="162" t="s">
        <v>103</v>
      </c>
      <c r="B175" s="163"/>
      <c r="C175" s="163"/>
      <c r="D175" s="163"/>
      <c r="E175" s="163"/>
      <c r="F175" s="163"/>
      <c r="G175" s="163"/>
      <c r="H175" s="163"/>
      <c r="I175" s="164"/>
    </row>
    <row r="176" spans="1:11" ht="48" customHeight="1" x14ac:dyDescent="0.2">
      <c r="A176" s="170" t="s">
        <v>139</v>
      </c>
      <c r="B176" s="171"/>
      <c r="C176" s="171"/>
      <c r="D176" s="171"/>
      <c r="E176" s="171"/>
      <c r="F176" s="171"/>
      <c r="G176" s="171"/>
      <c r="H176" s="171"/>
      <c r="I176" s="172"/>
    </row>
    <row r="177" spans="1:2" ht="15.75" customHeight="1" x14ac:dyDescent="0.2">
      <c r="A177" s="1"/>
      <c r="B177" s="38"/>
    </row>
    <row r="178" spans="1:2" ht="15.75" customHeight="1" x14ac:dyDescent="0.2">
      <c r="A178" s="1"/>
    </row>
    <row r="179" spans="1:2" ht="15.75" customHeight="1" x14ac:dyDescent="0.2">
      <c r="A179" s="1"/>
    </row>
    <row r="180" spans="1:2" ht="15.75" customHeight="1" x14ac:dyDescent="0.2">
      <c r="A180" s="1"/>
    </row>
    <row r="181" spans="1:2" ht="15.75" customHeight="1" x14ac:dyDescent="0.2">
      <c r="A181" s="1"/>
    </row>
    <row r="182" spans="1:2" ht="15.75" customHeight="1" x14ac:dyDescent="0.2">
      <c r="A182" s="1"/>
    </row>
    <row r="183" spans="1:2" ht="15.75" customHeight="1" x14ac:dyDescent="0.2">
      <c r="A183" s="1"/>
    </row>
    <row r="184" spans="1:2" ht="15.75" customHeight="1" x14ac:dyDescent="0.2">
      <c r="A184" s="1"/>
    </row>
    <row r="185" spans="1:2" ht="15.75" customHeight="1" x14ac:dyDescent="0.2">
      <c r="A185" s="1"/>
    </row>
    <row r="186" spans="1:2" ht="15.75" customHeight="1" x14ac:dyDescent="0.2">
      <c r="A186" s="1"/>
    </row>
    <row r="187" spans="1:2" ht="15.75" customHeight="1" x14ac:dyDescent="0.2">
      <c r="A187" s="1"/>
    </row>
    <row r="188" spans="1:2" ht="15.75" customHeight="1" x14ac:dyDescent="0.2">
      <c r="A188" s="1"/>
    </row>
    <row r="189" spans="1:2" ht="15.75" customHeight="1" x14ac:dyDescent="0.2">
      <c r="A189" s="1"/>
    </row>
    <row r="190" spans="1:2" ht="15.75" customHeight="1" x14ac:dyDescent="0.2">
      <c r="A190" s="1"/>
    </row>
    <row r="191" spans="1:2" ht="15.75" customHeight="1" x14ac:dyDescent="0.2">
      <c r="A191" s="1"/>
    </row>
    <row r="192" spans="1:2" ht="15.75" customHeight="1" x14ac:dyDescent="0.2">
      <c r="A192" s="1"/>
    </row>
    <row r="193" spans="1:9" ht="15.75" customHeight="1" x14ac:dyDescent="0.2">
      <c r="A193" s="1"/>
    </row>
    <row r="194" spans="1:9" ht="15.75" customHeight="1" x14ac:dyDescent="0.2">
      <c r="A194" s="1"/>
    </row>
    <row r="195" spans="1:9" ht="94" customHeight="1" x14ac:dyDescent="0.2">
      <c r="A195" s="1"/>
    </row>
    <row r="196" spans="1:9" ht="15.75" customHeight="1" x14ac:dyDescent="0.2">
      <c r="A196" s="1"/>
      <c r="C196" s="120"/>
    </row>
    <row r="197" spans="1:9" ht="15.75" customHeight="1" x14ac:dyDescent="0.2">
      <c r="A197" s="1"/>
    </row>
    <row r="198" spans="1:9" ht="39" customHeight="1" x14ac:dyDescent="0.2">
      <c r="A198" s="173" t="s">
        <v>102</v>
      </c>
      <c r="B198" s="173"/>
      <c r="C198" s="173"/>
      <c r="D198" s="173"/>
      <c r="E198" s="173"/>
      <c r="F198" s="173"/>
      <c r="G198" s="173"/>
      <c r="H198" s="173"/>
      <c r="I198" s="173"/>
    </row>
    <row r="199" spans="1:9" s="122" customFormat="1" ht="15.75" customHeight="1" x14ac:dyDescent="0.15">
      <c r="A199" s="121"/>
      <c r="C199" s="123" t="s">
        <v>5</v>
      </c>
      <c r="D199" s="124">
        <v>58</v>
      </c>
    </row>
    <row r="200" spans="1:9" ht="15.75" customHeight="1" x14ac:dyDescent="0.25">
      <c r="A200" s="1"/>
      <c r="C200" s="125" t="s">
        <v>4</v>
      </c>
      <c r="D200" s="126">
        <f>D199*PI()/180</f>
        <v>1.0122909661567112</v>
      </c>
    </row>
    <row r="201" spans="1:9" ht="29.25" customHeight="1" x14ac:dyDescent="0.15">
      <c r="A201" s="162" t="s">
        <v>30</v>
      </c>
      <c r="B201" s="163"/>
      <c r="C201" s="163"/>
      <c r="D201" s="163"/>
      <c r="E201" s="163"/>
      <c r="F201" s="163"/>
      <c r="G201" s="163"/>
      <c r="H201" s="163"/>
      <c r="I201" s="164"/>
    </row>
    <row r="202" spans="1:9" ht="59" customHeight="1" x14ac:dyDescent="0.2">
      <c r="A202" s="157" t="s">
        <v>129</v>
      </c>
      <c r="B202" s="158"/>
      <c r="C202" s="158"/>
      <c r="D202" s="158"/>
      <c r="E202" s="158"/>
      <c r="F202" s="158"/>
      <c r="G202" s="158"/>
      <c r="H202" s="158"/>
      <c r="I202" s="159"/>
    </row>
    <row r="203" spans="1:9" ht="29.25" customHeight="1" x14ac:dyDescent="0.15">
      <c r="A203" s="162" t="s">
        <v>78</v>
      </c>
      <c r="B203" s="163"/>
      <c r="C203" s="163"/>
      <c r="D203" s="163"/>
      <c r="E203" s="163"/>
      <c r="F203" s="163"/>
      <c r="G203" s="163"/>
      <c r="H203" s="163"/>
      <c r="I203" s="164"/>
    </row>
    <row r="204" spans="1:9" ht="76" customHeight="1" x14ac:dyDescent="0.2">
      <c r="A204" s="157" t="s">
        <v>130</v>
      </c>
      <c r="B204" s="158"/>
      <c r="C204" s="158"/>
      <c r="D204" s="158"/>
      <c r="E204" s="158"/>
      <c r="F204" s="158"/>
      <c r="G204" s="158"/>
      <c r="H204" s="158"/>
      <c r="I204" s="159"/>
    </row>
    <row r="205" spans="1:9" ht="17.25" customHeight="1" x14ac:dyDescent="0.2">
      <c r="A205" s="173" t="s">
        <v>77</v>
      </c>
      <c r="B205" s="173"/>
      <c r="C205" s="173"/>
      <c r="D205" s="173"/>
      <c r="E205" s="173"/>
      <c r="F205" s="173"/>
      <c r="G205" s="173"/>
      <c r="H205" s="173"/>
      <c r="I205" s="173"/>
    </row>
    <row r="206" spans="1:9" ht="15.75" customHeight="1" x14ac:dyDescent="0.25">
      <c r="A206" s="1"/>
      <c r="C206" s="127" t="s">
        <v>80</v>
      </c>
      <c r="D206" s="128">
        <v>2</v>
      </c>
    </row>
    <row r="207" spans="1:9" ht="15.75" customHeight="1" x14ac:dyDescent="0.25">
      <c r="A207" s="1"/>
      <c r="C207" s="127" t="s">
        <v>79</v>
      </c>
      <c r="D207" s="126">
        <f>D206*PI()/180</f>
        <v>3.4906585039886591E-2</v>
      </c>
    </row>
    <row r="208" spans="1:9" ht="15.75" customHeight="1" x14ac:dyDescent="0.2">
      <c r="A208" s="1"/>
      <c r="D208" s="129">
        <f xml:space="preserve"> TAN(D200)</f>
        <v>1.6003345290410504</v>
      </c>
    </row>
    <row r="209" spans="1:12" ht="15.75" customHeight="1" x14ac:dyDescent="0.2">
      <c r="A209" s="1"/>
      <c r="D209" s="129">
        <f>D207*(_xlfn.SEC(D200))^2</f>
        <v>0.12430481390092418</v>
      </c>
    </row>
    <row r="210" spans="1:12" ht="15.75" customHeight="1" x14ac:dyDescent="0.2">
      <c r="A210" s="1"/>
    </row>
    <row r="211" spans="1:12" ht="15" customHeight="1" x14ac:dyDescent="0.2">
      <c r="A211" s="130" t="s">
        <v>14</v>
      </c>
      <c r="B211" s="131"/>
      <c r="C211" s="132">
        <v>8</v>
      </c>
      <c r="D211" s="133" t="s">
        <v>25</v>
      </c>
      <c r="E211" s="21"/>
      <c r="F211" s="134"/>
      <c r="G211" s="134"/>
      <c r="H211" s="134"/>
      <c r="I211" s="134"/>
      <c r="J211" s="21"/>
      <c r="K211" s="21"/>
      <c r="L211" s="21"/>
    </row>
    <row r="212" spans="1:12" ht="33" customHeight="1" x14ac:dyDescent="0.15">
      <c r="A212" s="148" t="s">
        <v>94</v>
      </c>
      <c r="B212" s="148"/>
      <c r="C212" s="148"/>
      <c r="D212" s="148"/>
      <c r="E212" s="148"/>
      <c r="F212" s="148"/>
      <c r="G212" s="148"/>
      <c r="H212" s="148"/>
      <c r="I212" s="148"/>
      <c r="J212" s="148"/>
      <c r="K212" s="148"/>
      <c r="L212" s="148"/>
    </row>
    <row r="213" spans="1:12" ht="64" customHeight="1" x14ac:dyDescent="0.15">
      <c r="A213" s="145" t="s">
        <v>131</v>
      </c>
      <c r="B213" s="145"/>
      <c r="C213" s="145"/>
      <c r="D213" s="145"/>
      <c r="E213" s="145"/>
      <c r="F213" s="145"/>
      <c r="G213" s="145"/>
      <c r="H213" s="145"/>
      <c r="I213" s="145"/>
      <c r="J213" s="145"/>
      <c r="K213" s="145"/>
      <c r="L213" s="145"/>
    </row>
    <row r="214" spans="1:12" ht="62" customHeight="1" x14ac:dyDescent="0.15">
      <c r="A214" s="145" t="s">
        <v>132</v>
      </c>
      <c r="B214" s="145"/>
      <c r="C214" s="145"/>
      <c r="D214" s="145"/>
      <c r="E214" s="145"/>
      <c r="F214" s="145"/>
      <c r="G214" s="145"/>
      <c r="H214" s="145"/>
      <c r="I214" s="145"/>
      <c r="J214" s="145"/>
      <c r="K214" s="145"/>
      <c r="L214" s="145"/>
    </row>
    <row r="216" spans="1:12" ht="15" customHeight="1" x14ac:dyDescent="0.2">
      <c r="A216" s="130" t="s">
        <v>15</v>
      </c>
      <c r="B216" s="24"/>
      <c r="C216" s="132">
        <v>35</v>
      </c>
      <c r="D216" s="133" t="s">
        <v>81</v>
      </c>
      <c r="E216" s="134"/>
      <c r="F216" s="135"/>
      <c r="G216" s="135"/>
      <c r="H216" s="135"/>
    </row>
    <row r="217" spans="1:12" ht="16" x14ac:dyDescent="0.2">
      <c r="A217" s="136" t="s">
        <v>82</v>
      </c>
      <c r="B217" s="137"/>
      <c r="C217" s="137"/>
      <c r="D217" s="138">
        <v>8</v>
      </c>
      <c r="E217" s="139" t="s">
        <v>83</v>
      </c>
      <c r="F217" s="134"/>
      <c r="G217" s="135"/>
      <c r="H217" s="135"/>
      <c r="I217" s="135"/>
    </row>
    <row r="218" spans="1:12" ht="21" customHeight="1" x14ac:dyDescent="0.15">
      <c r="A218" s="143" t="s">
        <v>90</v>
      </c>
      <c r="B218" s="143"/>
      <c r="C218" s="143"/>
      <c r="D218" s="143"/>
      <c r="E218" s="143"/>
      <c r="F218" s="143"/>
      <c r="G218" s="143"/>
      <c r="H218" s="143"/>
      <c r="I218" s="143"/>
      <c r="J218" s="143"/>
      <c r="K218" s="143"/>
      <c r="L218" s="143"/>
    </row>
    <row r="219" spans="1:12" ht="266" customHeight="1" x14ac:dyDescent="0.15">
      <c r="A219" s="144" t="s">
        <v>138</v>
      </c>
      <c r="B219" s="144"/>
      <c r="C219" s="144"/>
      <c r="D219" s="144"/>
      <c r="E219" s="144"/>
      <c r="F219" s="144"/>
      <c r="G219" s="144"/>
      <c r="H219" s="144"/>
      <c r="I219" s="144"/>
      <c r="J219" s="144"/>
      <c r="K219" s="144"/>
      <c r="L219" s="144"/>
    </row>
    <row r="221" spans="1:12" ht="15" customHeight="1" x14ac:dyDescent="0.2">
      <c r="A221" s="136" t="s">
        <v>84</v>
      </c>
      <c r="B221" s="140"/>
      <c r="C221" s="140"/>
      <c r="D221" s="138">
        <v>5</v>
      </c>
      <c r="E221" s="139" t="s">
        <v>85</v>
      </c>
      <c r="F221" s="100"/>
      <c r="G221" s="135"/>
      <c r="H221" s="135"/>
      <c r="I221" s="135"/>
      <c r="J221" s="135"/>
    </row>
    <row r="222" spans="1:12" ht="18.75" customHeight="1" x14ac:dyDescent="0.15">
      <c r="A222" s="143" t="s">
        <v>91</v>
      </c>
      <c r="B222" s="143"/>
      <c r="C222" s="143"/>
      <c r="D222" s="143"/>
      <c r="E222" s="143"/>
      <c r="F222" s="143"/>
      <c r="G222" s="143"/>
      <c r="H222" s="143"/>
      <c r="I222" s="143"/>
      <c r="J222" s="143"/>
      <c r="K222" s="143"/>
      <c r="L222" s="143"/>
    </row>
    <row r="223" spans="1:12" ht="49" customHeight="1" x14ac:dyDescent="0.15">
      <c r="A223" s="144" t="s">
        <v>140</v>
      </c>
      <c r="B223" s="144"/>
      <c r="C223" s="144"/>
      <c r="D223" s="144"/>
      <c r="E223" s="144"/>
      <c r="F223" s="144"/>
      <c r="G223" s="144"/>
      <c r="H223" s="144"/>
      <c r="I223" s="144"/>
      <c r="J223" s="144"/>
      <c r="K223" s="144"/>
      <c r="L223" s="144"/>
    </row>
    <row r="225" spans="1:12" ht="15" customHeight="1" x14ac:dyDescent="0.2">
      <c r="A225" s="136" t="s">
        <v>86</v>
      </c>
      <c r="B225" s="140"/>
      <c r="C225" s="140"/>
      <c r="D225" s="138">
        <v>7</v>
      </c>
      <c r="E225" s="139" t="s">
        <v>87</v>
      </c>
      <c r="F225" s="100"/>
      <c r="G225" s="135"/>
      <c r="H225" s="135"/>
      <c r="I225" s="135"/>
      <c r="J225" s="135"/>
    </row>
    <row r="226" spans="1:12" ht="33" customHeight="1" x14ac:dyDescent="0.15">
      <c r="A226" s="143" t="s">
        <v>92</v>
      </c>
      <c r="B226" s="143"/>
      <c r="C226" s="143"/>
      <c r="D226" s="143"/>
      <c r="E226" s="143"/>
      <c r="F226" s="143"/>
      <c r="G226" s="143"/>
      <c r="H226" s="143"/>
      <c r="I226" s="143"/>
      <c r="J226" s="143"/>
      <c r="K226" s="143"/>
      <c r="L226" s="143"/>
    </row>
    <row r="227" spans="1:12" ht="165" customHeight="1" x14ac:dyDescent="0.15">
      <c r="A227" s="145" t="s">
        <v>141</v>
      </c>
      <c r="B227" s="145"/>
      <c r="C227" s="145"/>
      <c r="D227" s="145"/>
      <c r="E227" s="145"/>
      <c r="F227" s="145"/>
      <c r="G227" s="145"/>
      <c r="H227" s="145"/>
      <c r="I227" s="145"/>
      <c r="J227" s="145"/>
      <c r="K227" s="145"/>
      <c r="L227" s="145"/>
    </row>
    <row r="229" spans="1:12" ht="31.5" customHeight="1" x14ac:dyDescent="0.2">
      <c r="A229" s="146" t="s">
        <v>88</v>
      </c>
      <c r="B229" s="147"/>
      <c r="C229" s="147"/>
      <c r="D229" s="138">
        <v>10</v>
      </c>
      <c r="E229" s="139" t="s">
        <v>25</v>
      </c>
      <c r="F229" s="100"/>
      <c r="G229" s="134"/>
      <c r="H229" s="134"/>
      <c r="I229" s="134"/>
      <c r="J229" s="134"/>
      <c r="K229" s="21"/>
      <c r="L229" s="21"/>
    </row>
    <row r="230" spans="1:12" ht="62.25" customHeight="1" x14ac:dyDescent="0.15">
      <c r="A230" s="143" t="s">
        <v>93</v>
      </c>
      <c r="B230" s="143"/>
      <c r="C230" s="143"/>
      <c r="D230" s="143"/>
      <c r="E230" s="143"/>
      <c r="F230" s="143"/>
      <c r="G230" s="143"/>
      <c r="H230" s="143"/>
      <c r="I230" s="143"/>
      <c r="J230" s="143"/>
      <c r="K230" s="143"/>
      <c r="L230" s="143"/>
    </row>
    <row r="231" spans="1:12" ht="225" customHeight="1" x14ac:dyDescent="0.15">
      <c r="A231" s="144" t="s">
        <v>144</v>
      </c>
      <c r="B231" s="144"/>
      <c r="C231" s="144"/>
      <c r="D231" s="144"/>
      <c r="E231" s="144"/>
      <c r="F231" s="144"/>
      <c r="G231" s="144"/>
      <c r="H231" s="144"/>
      <c r="I231" s="144"/>
      <c r="J231" s="144"/>
      <c r="K231" s="144"/>
      <c r="L231" s="144"/>
    </row>
    <row r="233" spans="1:12" ht="16" x14ac:dyDescent="0.2">
      <c r="A233" s="136" t="s">
        <v>89</v>
      </c>
      <c r="B233" s="140"/>
      <c r="C233" s="140"/>
      <c r="D233" s="138">
        <v>5</v>
      </c>
      <c r="E233" s="139" t="s">
        <v>85</v>
      </c>
      <c r="F233" s="100"/>
      <c r="G233" s="135"/>
      <c r="H233" s="135"/>
      <c r="I233" s="135"/>
      <c r="J233" s="135"/>
    </row>
    <row r="234" spans="1:12" ht="22.5" customHeight="1" x14ac:dyDescent="0.15">
      <c r="A234" s="143" t="s">
        <v>95</v>
      </c>
      <c r="B234" s="143"/>
      <c r="C234" s="143"/>
      <c r="D234" s="143"/>
      <c r="E234" s="143"/>
      <c r="F234" s="143"/>
      <c r="G234" s="143"/>
      <c r="H234" s="143"/>
      <c r="I234" s="143"/>
      <c r="J234" s="143"/>
      <c r="K234" s="143"/>
      <c r="L234" s="143"/>
    </row>
    <row r="235" spans="1:12" ht="61" customHeight="1" x14ac:dyDescent="0.15">
      <c r="A235" s="144" t="s">
        <v>142</v>
      </c>
      <c r="B235" s="144"/>
      <c r="C235" s="144"/>
      <c r="D235" s="144"/>
      <c r="E235" s="144"/>
      <c r="F235" s="144"/>
      <c r="G235" s="144"/>
      <c r="H235" s="144"/>
      <c r="I235" s="144"/>
      <c r="J235" s="144"/>
      <c r="K235" s="144"/>
      <c r="L235" s="144"/>
    </row>
    <row r="237" spans="1:12" ht="15" customHeight="1" x14ac:dyDescent="0.15"/>
    <row r="238" spans="1:12" ht="18.75" customHeight="1" x14ac:dyDescent="0.15"/>
    <row r="239" spans="1:12" ht="63" customHeight="1" x14ac:dyDescent="0.15"/>
    <row r="241" spans="1:3" ht="15" customHeight="1" x14ac:dyDescent="0.15"/>
    <row r="242" spans="1:3" ht="33" customHeight="1" x14ac:dyDescent="0.15"/>
    <row r="243" spans="1:3" x14ac:dyDescent="0.15">
      <c r="A243" s="114" t="s">
        <v>127</v>
      </c>
    </row>
    <row r="244" spans="1:3" x14ac:dyDescent="0.15">
      <c r="A244" s="114" t="s">
        <v>128</v>
      </c>
    </row>
    <row r="245" spans="1:3" x14ac:dyDescent="0.15">
      <c r="A245" s="114"/>
      <c r="B245" s="114" t="s">
        <v>133</v>
      </c>
      <c r="C245" s="114" t="s">
        <v>13</v>
      </c>
    </row>
    <row r="246" spans="1:3" x14ac:dyDescent="0.15">
      <c r="A246" s="114" t="s">
        <v>134</v>
      </c>
      <c r="B246">
        <f>E120</f>
        <v>1.4270264619999999</v>
      </c>
      <c r="C246">
        <f>D135</f>
        <v>0.11268526500000001</v>
      </c>
    </row>
    <row r="247" spans="1:3" x14ac:dyDescent="0.15">
      <c r="A247" s="114" t="s">
        <v>137</v>
      </c>
      <c r="B247">
        <v>1.4950000000000001</v>
      </c>
      <c r="C247">
        <v>1.4999999999999999E-2</v>
      </c>
    </row>
    <row r="248" spans="1:3" x14ac:dyDescent="0.15">
      <c r="A248" s="114" t="s">
        <v>135</v>
      </c>
    </row>
    <row r="249" spans="1:3" x14ac:dyDescent="0.15">
      <c r="A249" s="114"/>
      <c r="B249" s="114" t="s">
        <v>133</v>
      </c>
      <c r="C249" s="114" t="s">
        <v>13</v>
      </c>
    </row>
    <row r="250" spans="1:3" x14ac:dyDescent="0.15">
      <c r="A250" s="114" t="s">
        <v>136</v>
      </c>
      <c r="B250">
        <f>D208</f>
        <v>1.6003345290410504</v>
      </c>
      <c r="C250">
        <f>D209</f>
        <v>0.12430481390092418</v>
      </c>
    </row>
    <row r="251" spans="1:3" x14ac:dyDescent="0.15">
      <c r="A251" s="114" t="s">
        <v>137</v>
      </c>
      <c r="B251">
        <v>1.4950000000000001</v>
      </c>
      <c r="C251">
        <v>1.4999999999999999E-2</v>
      </c>
    </row>
  </sheetData>
  <mergeCells count="56">
    <mergeCell ref="A5:I5"/>
    <mergeCell ref="A6:I6"/>
    <mergeCell ref="A8:I8"/>
    <mergeCell ref="A9:I9"/>
    <mergeCell ref="A30:B30"/>
    <mergeCell ref="B17:D17"/>
    <mergeCell ref="E17:G17"/>
    <mergeCell ref="A13:C13"/>
    <mergeCell ref="A205:I205"/>
    <mergeCell ref="A201:I201"/>
    <mergeCell ref="A202:I202"/>
    <mergeCell ref="A15:G15"/>
    <mergeCell ref="A74:H74"/>
    <mergeCell ref="A125:C125"/>
    <mergeCell ref="A131:J131"/>
    <mergeCell ref="A124:J124"/>
    <mergeCell ref="A34:I34"/>
    <mergeCell ref="A35:I35"/>
    <mergeCell ref="A69:I69"/>
    <mergeCell ref="A72:I72"/>
    <mergeCell ref="A71:I71"/>
    <mergeCell ref="A31:C31"/>
    <mergeCell ref="A32:I32"/>
    <mergeCell ref="A33:I33"/>
    <mergeCell ref="A90:I90"/>
    <mergeCell ref="A70:I70"/>
    <mergeCell ref="A88:I88"/>
    <mergeCell ref="A89:I89"/>
    <mergeCell ref="A126:I126"/>
    <mergeCell ref="A129:C129"/>
    <mergeCell ref="A157:I157"/>
    <mergeCell ref="A158:I158"/>
    <mergeCell ref="A160:I160"/>
    <mergeCell ref="A204:I204"/>
    <mergeCell ref="A140:G140"/>
    <mergeCell ref="A155:B155"/>
    <mergeCell ref="A203:I203"/>
    <mergeCell ref="A137:C137"/>
    <mergeCell ref="A141:F141"/>
    <mergeCell ref="A175:I175"/>
    <mergeCell ref="A176:I176"/>
    <mergeCell ref="A198:I198"/>
    <mergeCell ref="A226:L226"/>
    <mergeCell ref="A212:L212"/>
    <mergeCell ref="A213:L213"/>
    <mergeCell ref="A219:L219"/>
    <mergeCell ref="A223:L223"/>
    <mergeCell ref="A214:L214"/>
    <mergeCell ref="A218:L218"/>
    <mergeCell ref="A222:L222"/>
    <mergeCell ref="A230:L230"/>
    <mergeCell ref="A231:L231"/>
    <mergeCell ref="A234:L234"/>
    <mergeCell ref="A235:L235"/>
    <mergeCell ref="A227:L227"/>
    <mergeCell ref="A229:C229"/>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PH-UY 2131 Exp 4 Raw Data</vt:lpstr>
      <vt:lpstr>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Naresh</dc:creator>
  <cp:lastModifiedBy>Vishram Doodnauth</cp:lastModifiedBy>
  <cp:lastPrinted>2022-01-22T05:23:49Z</cp:lastPrinted>
  <dcterms:created xsi:type="dcterms:W3CDTF">2012-02-12T05:01:45Z</dcterms:created>
  <dcterms:modified xsi:type="dcterms:W3CDTF">2026-03-26T05:09:24Z</dcterms:modified>
</cp:coreProperties>
</file>